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20" yWindow="15" windowWidth="14955" windowHeight="8445"/>
  </bookViews>
  <sheets>
    <sheet name="106Q1資產負債表 -查核 " sheetId="7" r:id="rId1"/>
    <sheet name="106Q1損益表-查核" sheetId="8" r:id="rId2"/>
    <sheet name="3410" sheetId="11" state="hidden" r:id="rId3"/>
  </sheets>
  <definedNames>
    <definedName name="_Col01" localSheetId="0">'106Q1資產負債表 -查核 '!$K$8</definedName>
    <definedName name="_Col02" localSheetId="0">'106Q1資產負債表 -查核 '!$M$8</definedName>
    <definedName name="_Col03" localSheetId="0">'106Q1資產負債表 -查核 '!#REF!</definedName>
    <definedName name="_Col04" localSheetId="0">'106Q1資產負債表 -查核 '!#REF!</definedName>
    <definedName name="ActDesc" localSheetId="0">'106Q1資產負債表 -查核 '!$A$8</definedName>
    <definedName name="ActDesc_1" localSheetId="1">'106Q1損益表-查核'!$A$35</definedName>
    <definedName name="ActDesc_P2" localSheetId="0">'106Q1資產負債表 -查核 '!$P$8</definedName>
    <definedName name="AS2DocOpenMode" hidden="1">"AS2DocumentEdit"</definedName>
    <definedName name="Col01_1" localSheetId="1">'106Q1損益表-查核'!$C$35</definedName>
    <definedName name="Col01_P2" localSheetId="0">'106Q1資產負債表 -查核 '!$Z$8</definedName>
    <definedName name="Col02_1" localSheetId="1">'106Q1損益表-查核'!$E$35</definedName>
    <definedName name="Col02_P2" localSheetId="0">'106Q1資產負債表 -查核 '!$AB$8</definedName>
    <definedName name="Col03_1" localSheetId="1">'106Q1損益表-查核'!$G$35</definedName>
    <definedName name="Col03_P2" localSheetId="0">'106Q1資產負債表 -查核 '!#REF!</definedName>
    <definedName name="Col04_1" localSheetId="1">'106Q1損益表-查核'!$I$35</definedName>
    <definedName name="Col04_P2" localSheetId="0">'106Q1資產負債表 -查核 '!#REF!</definedName>
    <definedName name="DataEnd" localSheetId="0">'106Q1資產負債表 -查核 '!#REF!</definedName>
    <definedName name="DataEnd_1" localSheetId="1">'106Q1損益表-查核'!#REF!</definedName>
    <definedName name="EndDayC_4" localSheetId="0">'106Q1資產負債表 -查核 '!#REF!</definedName>
    <definedName name="FiscalPeriod1C" localSheetId="1">'106Q1損益表-查核'!$G$6</definedName>
    <definedName name="FiscalPeriodC" localSheetId="1">'106Q1損益表-查核'!$C$6</definedName>
    <definedName name="InsEnd" localSheetId="0">'106Q1資產負債表 -查核 '!#REF!</definedName>
    <definedName name="TB05ee64bc_2230_430b_9004_ea365b05cf66" hidden="1">'106Q1資產負債表 -查核 '!$R$29</definedName>
    <definedName name="TB0626dfb4_3899_40c8_8ae4_4066ba1b6943" hidden="1">'106Q1資產負債表 -查核 '!$C$51</definedName>
    <definedName name="TB0f459692_b8ef_472b_843b_2ff53edaab59" hidden="1">'106Q1資產負債表 -查核 '!$V$47</definedName>
    <definedName name="TB12348a2c_1d6e_446a_9df7_316546534152" hidden="1">'106Q1資產負債表 -查核 '!$C$9</definedName>
    <definedName name="TB13511863_4686_4754_bfa4_a2f123bf4477" hidden="1">'106Q1資產負債表 -查核 '!$G$58</definedName>
    <definedName name="TB14be7b4b_3b74_43cf_a82a_c67d33747241" hidden="1">'106Q1資產負債表 -查核 '!$R$47</definedName>
    <definedName name="TB14de4284_9c11_42e6_a5d5_fa9b457e40f4" hidden="1">'3410'!$H$3</definedName>
    <definedName name="TB1bbd39f1_7040_4ef2_9605_11363c4ed2bc" hidden="1">'106Q1損益表-查核'!$S$45</definedName>
    <definedName name="TB25cafc8e_2960_4797_89cf_481c31eb22b4" hidden="1">'106Q1資產負債表 -查核 '!$K$47</definedName>
    <definedName name="TB2bce8960_aafd_44a5_8f86_897ac52fb5ac" hidden="1">'3410'!$A$3</definedName>
    <definedName name="TB2e993c50_647a_4f5a_887d_e4a71c5b7753" hidden="1">'106Q1損益表-查核'!$C$13</definedName>
    <definedName name="TB36a7315d_6a23_42c0_b7c5_d6b707c62280" hidden="1">'106Q1損益表-查核'!$S$19</definedName>
    <definedName name="TB3b171a56_375d_4c9d_892f_0d614682c681" hidden="1">'106Q1資產負債表 -查核 '!$R$51</definedName>
    <definedName name="TB3f401f0d_8e16_4fd2_83d1_b181901876c2" hidden="1">'106Q1損益表-查核'!$G$9</definedName>
    <definedName name="TB3ff2a10c_6bd5_41b0_9b62_0f59b5e001ee" hidden="1">'106Q1資產負債表 -查核 '!$Z$52</definedName>
    <definedName name="TB415c394f_cf17_48f1_9102_6f9af837c69d" hidden="1">'106Q1資產負債表 -查核 '!$R$55</definedName>
    <definedName name="TB49f09e37_60cc_4bb5_8900_547e81516f5d" hidden="1">'106Q1損益表-查核'!$G$14</definedName>
    <definedName name="TB50ddb6d5_2188_4836_9ff5_e5490650e24b" hidden="1">'106Q1資產負債表 -查核 '!$G$55</definedName>
    <definedName name="TB517f16ab_384f_4d04_8d25_0e088cbc362d" hidden="1">'3410'!$G$3</definedName>
    <definedName name="TB538b2003_5114_43ed_a995_a3f873030c51" hidden="1">'106Q1損益表-查核'!$W$9</definedName>
    <definedName name="TB546b7506_1583_457b_a699_2d0e0ca150bb" hidden="1">'3410'!$I$3</definedName>
    <definedName name="TB5607b0f3_194b_4e91_95ee_4bd1cb244c87" hidden="1">'106Q1資產負債表 -查核 '!$G$48</definedName>
    <definedName name="TB56e14d81_376a_454a_8470_b9ac6214456d" hidden="1">'106Q1資產負債表 -查核 '!$C$58</definedName>
    <definedName name="TB57882b66_df29_4b2f_8877_27b853b07905" hidden="1">'106Q1資產負債表 -查核 '!$V$51</definedName>
    <definedName name="TB58616e6f_9e0f_4a67_b5de_4c1fd9400a74" hidden="1">'106Q1資產負債表 -查核 '!$C$32</definedName>
    <definedName name="TB596d9262_39b4_483d_92ed_a9d5ed75ed6a" hidden="1">'106Q1損益表-查核'!$C$9</definedName>
    <definedName name="TB5a81a573_f587_4c33_ba7e_310e3e1d705c" hidden="1">'106Q1資產負債表 -查核 '!$C$24</definedName>
    <definedName name="TB5aa62b5d_0112_448a_93e9_ab76b739207d" hidden="1">'106Q1資產負債表 -查核 '!$C$45</definedName>
    <definedName name="TB5add98e4_50bd_423d_a9e1_a17d533ce0f8" hidden="1">'106Q1資產負債表 -查核 '!$R$28</definedName>
    <definedName name="TB5ae30cf8_8a1d_46b4_9e56_9615ec43f8b4" hidden="1">'106Q1損益表-查核'!$W$50</definedName>
    <definedName name="TB5f8d5fd9_4dc5_458d_be37_06b538b9b16a" hidden="1">'106Q1資產負債表 -查核 '!$R$10</definedName>
    <definedName name="TB622c3ff6_7cb8_499d_b2f8_d31fb4e4d613" hidden="1">'106Q1資產負債表 -查核 '!$K$50</definedName>
    <definedName name="TB62674841_6fcf_4578_a96f_a3c49cb4d1eb" hidden="1">'3410'!$D$3</definedName>
    <definedName name="TB674bdbbb_cbcf_4294_b805_a18abeca0e8c" hidden="1">'106Q1資產負債表 -查核 '!$C$12</definedName>
    <definedName name="TB67c5172b_2275_4119_91cd_fe8b168e3a63" hidden="1">'106Q1資產負債表 -查核 '!$R$50</definedName>
    <definedName name="TB69a845e9_f82c_4b4b_9f9e_0bb358af470e" hidden="1">'106Q1資產負債表 -查核 '!$G$50</definedName>
    <definedName name="TB6d3af481_cc02_4aa4_af93_abaa80392786" hidden="1">'106Q1資產負債表 -查核 '!$C$28</definedName>
    <definedName name="TB6f2a9ea6_41ca_425e_b036_b432b3a946d7" hidden="1">'106Q1損益表-查核'!$W$42</definedName>
    <definedName name="TB6f2f947b_e1c5_4e85_a9c5_8c4f939934ad" hidden="1">'106Q1資產負債表 -查核 '!$R$25</definedName>
    <definedName name="TB71a99c18_ce33_4eba_bfd0_d88ce0ded112" hidden="1">'106Q1損益表-查核'!$S$46</definedName>
    <definedName name="TB73bfc40a_1c10_4473_96c4_1cb3139d5d4e" hidden="1">'106Q1資產負債表 -查核 '!$V$50</definedName>
    <definedName name="TB7456134e_2c55_401f_b08c_a9006ed0a592" hidden="1">'106Q1資產負債表 -查核 '!$C$10</definedName>
    <definedName name="TB75405142_7a36_44aa_95f4_0af638a01acc" hidden="1">'106Q1損益表-查核'!$G$8</definedName>
    <definedName name="TB766ff547_fbe1_4ba0_85d8_1f1094756e00" hidden="1">'3410'!$K$3</definedName>
    <definedName name="TB7737065e_5bbc_4a36_b6b9_0cc438505fac" hidden="1">'106Q1資產負債表 -查核 '!$G$59</definedName>
    <definedName name="TB7be02e03_94c5_4562_b7c4_a023d71b65ee" hidden="1">'106Q1損益表-查核'!$S$40</definedName>
    <definedName name="TB7f0fc994_bd53_4852_82a7_952eed80cdae" hidden="1">'106Q1資產負債表 -查核 '!$C$26</definedName>
    <definedName name="TB7f95ea20_5c17_4c5d_bcc1_36097192b3e7" hidden="1">'106Q1資產負債表 -查核 '!$G$47</definedName>
    <definedName name="TB7fe565cd_013e_4079_a1b6_e3053852db15" hidden="1">'106Q1資產負債表 -查核 '!$V$52</definedName>
    <definedName name="TB8043869b_f65d_408b_9d07_ac2f46a5ad5e" hidden="1">'106Q1損益表-查核'!$W$19</definedName>
    <definedName name="TB838e67ba_8441_423f_8c7b_a8c41588a7a6" hidden="1">'106Q1資產負債表 -查核 '!$C$11</definedName>
    <definedName name="TB83b95974_e915_478f_a92e_1b2e2cc7a4ac" hidden="1">'106Q1資產負債表 -查核 '!$R$15</definedName>
    <definedName name="TB83d1d156_ef2b_404d_89a0_9460b4eb33d4" hidden="1">'106Q1損益表-查核'!$C$8</definedName>
    <definedName name="TB851a6246_39db_4c99_854f_3090a3613650" hidden="1">'106Q1損益表-查核'!$W$45</definedName>
    <definedName name="TB88c9f41b_52e5_4a9c_8530_31ff8a138696" hidden="1">'106Q1資產負債表 -查核 '!$C$22</definedName>
    <definedName name="TB8a1e2cdd_a9ac_4e31_9acc_8365c83dc3c8" hidden="1">'3410'!$B$3</definedName>
    <definedName name="TB8bf772d1_d91d_4f24_8983_31943dde75cd" hidden="1">'106Q1資產負債表 -查核 '!$R$49</definedName>
    <definedName name="TB8dd82877_77e4_489f_996d_7061c25195b5" hidden="1">'106Q1資產負債表 -查核 '!$K$48</definedName>
    <definedName name="TB9269f7a4_9408_4c6d_a417_ad54c7f2f3eb" hidden="1">'106Q1損益表-查核'!$W$40</definedName>
    <definedName name="TB953a6e70_0d0a_42dd_a082_9ef8700dbd84" hidden="1">'106Q1損益表-查核'!$S$48</definedName>
    <definedName name="TB9605eba8_397b_480b_8dbe_d196b9442719" hidden="1">'106Q1資產負債表 -查核 '!$R$52</definedName>
    <definedName name="TB96995d09_fe1e_48f2_9e7b_d5a094b6ff37" hidden="1">'106Q1資產負債表 -查核 '!$G$45</definedName>
    <definedName name="TB9a0bb22c_2520_4325_a367_c8f42e0d312c" hidden="1">'106Q1資產負債表 -查核 '!$C$31</definedName>
    <definedName name="TB9cff57dc_0a00_4d58_b972_7d0457cece41" hidden="1">'106Q1資產負債表 -查核 '!$C$56</definedName>
    <definedName name="TB9eae9218_b291_498c_b39c_a0a915613985" hidden="1">'3410'!$J$3</definedName>
    <definedName name="TBa0489db9_7551_4fb0_be96_6657f56e4108" hidden="1">'106Q1資產負債表 -查核 '!$C$44</definedName>
    <definedName name="TBa646ddf7_e5a1_4d8e_9dac_86d64f3ad511" hidden="1">'106Q1資產負債表 -查核 '!$Z$51</definedName>
    <definedName name="TBa6989e91_52d0_4206_af2f_d9347138a8b9" hidden="1">'106Q1損益表-查核'!$W$8</definedName>
    <definedName name="TBaf3a26fe_4464_4e2d_ac42_bcb89c0a8718" hidden="1">'106Q1損益表-查核'!$S$50</definedName>
    <definedName name="TBb050326c_3c0f_49b2_8910_6b0923d41d09" hidden="1">'106Q1資產負債表 -查核 '!$C$59</definedName>
    <definedName name="TBb1c5550d_80a4_405b_bf06_70eb68cad1ba" hidden="1">'106Q1資產負債表 -查核 '!$C$55</definedName>
    <definedName name="TBb4269653_852b_4c07_b07a_0a4ed222eec5" hidden="1">'106Q1損益表-查核'!$W$48</definedName>
    <definedName name="TBbe96507e_d6ca_4c81_971b_a3b30bfeb12b" hidden="1">'106Q1損益表-查核'!$S$8</definedName>
    <definedName name="TBbf988b9d_7c4b_498c_af25_61d1030ffc24" hidden="1">'106Q1損益表-查核'!$G$13</definedName>
    <definedName name="TBbfe24f86_7d99_447b_b9b8_f96074b2a64d" hidden="1">'106Q1資產負債表 -查核 '!$C$50</definedName>
    <definedName name="TBc0599206_3a9a_4df3_af0c_30418675b71a" hidden="1">'106Q1損益表-查核'!$S$42</definedName>
    <definedName name="TBc1fcf9c1_5095_4e9e_a12b_c873feecdf68" hidden="1">'106Q1資產負債表 -查核 '!$K$51</definedName>
    <definedName name="TBc4f895b9_b757_4b82_b7d1_3f430f2f85cd" hidden="1">'3410'!$F$3</definedName>
    <definedName name="TBc6e3dff9_6e85_4130_8923_9f2fd3a9dcb8" hidden="1">'3410'!$E$3</definedName>
    <definedName name="TBca9a9da6_def5_45e4_a931_f13cd59709a0" hidden="1">'106Q1損益表-查核'!$C$19</definedName>
    <definedName name="TBd83fd974_bd4f_4581_9e49_96fc79894247" hidden="1">'106Q1資產負債表 -查核 '!$R$23</definedName>
    <definedName name="TBda9acebe_ab04_49f9_960d_bec7293fb6e5" hidden="1">'106Q1損益表-查核'!$W$46</definedName>
    <definedName name="TBdb4c7014_ada8_4e96_909d_72e0d15dd927" hidden="1">'106Q1資產負債表 -查核 '!$C$48</definedName>
    <definedName name="TBdc862ee7_a0e6_4465_be8b_61d44385fc3c" hidden="1">'106Q1資產負債表 -查核 '!$G$51</definedName>
    <definedName name="TBdd2eae1c_9cff_4973_a83e_29e53a562376" hidden="1">'106Q1損益表-查核'!$S$9</definedName>
    <definedName name="TBdd5294c2_9dc6_401d_b279_2f8c56d861eb" hidden="1">'106Q1資產負債表 -查核 '!$C$47</definedName>
    <definedName name="TBdf082b81_eee9_4e9c_8067_c4eb42f7ef0c" hidden="1">'106Q1損益表-查核'!$C$14</definedName>
    <definedName name="TBdf10b36a_1ec0_4702_af9e_cb618a727537" hidden="1">'106Q1資產負債表 -查核 '!$G$56</definedName>
    <definedName name="TBe13347a4_cf67_4fc5_abd6_99ad4e3b3d7a" hidden="1">'106Q1資產負債表 -查核 '!$C$54</definedName>
    <definedName name="TBe23555ee_7a91_4522_ba03_e2f681333153" hidden="1">'106Q1損益表-查核'!$G$19</definedName>
    <definedName name="TBe38e38ad_3428_4487_9827_b174346e14df" hidden="1">'3410'!$C$3</definedName>
    <definedName name="TBe3a70709_673f_4ff1_97db_e5d44ed08ee0" hidden="1">'106Q1資產負債表 -查核 '!$G$44</definedName>
    <definedName name="TBeaf2f307_6440_41d0_a171_5126ffd9be4e" hidden="1">'106Q1資產負債表 -查核 '!$R$16</definedName>
    <definedName name="TBef925e68_728f_4438_acda_a6e673836d21" hidden="1">'106Q1資產負債表 -查核 '!$G$54</definedName>
    <definedName name="TBf3aa72b9_767c_4ea1_9c31_fddc834bf774" hidden="1">'106Q1資產負債表 -查核 '!$R$56</definedName>
    <definedName name="TBfeecd82f_e78b_4ef5_b0c1_efac5642d67d" hidden="1">'106Q1資產負債表 -查核 '!$R$32</definedName>
  </definedNames>
  <calcPr calcId="145621" calcOnSave="0"/>
</workbook>
</file>

<file path=xl/calcChain.xml><?xml version="1.0" encoding="utf-8"?>
<calcChain xmlns="http://schemas.openxmlformats.org/spreadsheetml/2006/main">
  <c r="Y31" i="8" l="1"/>
  <c r="Y9" i="8"/>
  <c r="Y10" i="8" s="1"/>
  <c r="U31" i="8"/>
  <c r="U19" i="8"/>
  <c r="U17" i="8"/>
  <c r="U9" i="8"/>
  <c r="U21" i="8"/>
  <c r="X34" i="7" l="1"/>
  <c r="X19" i="7"/>
  <c r="X12" i="7"/>
  <c r="X9" i="7"/>
  <c r="I34" i="7"/>
  <c r="M14" i="7"/>
  <c r="M16" i="7" s="1"/>
  <c r="M13" i="7"/>
  <c r="I14" i="7"/>
  <c r="I13" i="7"/>
  <c r="E14" i="7"/>
  <c r="E13" i="7"/>
  <c r="C36" i="7"/>
  <c r="I33" i="7"/>
  <c r="M34" i="7"/>
  <c r="K34" i="7"/>
  <c r="K33" i="7"/>
  <c r="G34" i="7"/>
  <c r="G33" i="7"/>
  <c r="E34" i="7"/>
  <c r="C34" i="7"/>
  <c r="C33" i="7"/>
  <c r="K16" i="7"/>
  <c r="G16" i="7"/>
  <c r="C16" i="7"/>
  <c r="W14" i="8" l="1"/>
  <c r="W13" i="8" s="1"/>
  <c r="S14" i="8"/>
  <c r="S13" i="8" s="1"/>
  <c r="C5" i="11" l="1"/>
  <c r="G5" i="11"/>
  <c r="W29" i="8" s="1"/>
  <c r="U25" i="8"/>
  <c r="Y19" i="8" l="1"/>
  <c r="U13" i="8"/>
  <c r="Y26" i="8"/>
  <c r="Y25" i="8"/>
  <c r="R11" i="7"/>
  <c r="R9" i="7"/>
  <c r="U26" i="8"/>
  <c r="C29" i="8"/>
  <c r="G29" i="8"/>
  <c r="I29" i="8" s="1"/>
  <c r="I8" i="8"/>
  <c r="I9" i="8"/>
  <c r="I19" i="8"/>
  <c r="I14" i="8"/>
  <c r="I13" i="8"/>
  <c r="G36" i="7"/>
  <c r="I26" i="7" s="1"/>
  <c r="I15" i="8" l="1"/>
  <c r="I10" i="8"/>
  <c r="O29" i="8"/>
  <c r="O9" i="8" l="1"/>
  <c r="K19" i="8" l="1"/>
  <c r="K8" i="8"/>
  <c r="K13" i="8"/>
  <c r="K9" i="8"/>
  <c r="S29" i="8" l="1"/>
  <c r="C14" i="7" l="1"/>
  <c r="K29" i="8"/>
  <c r="Y29" i="8"/>
  <c r="Y14" i="8"/>
  <c r="Y13" i="8"/>
  <c r="Y8" i="8"/>
  <c r="O19" i="8"/>
  <c r="O14" i="8"/>
  <c r="O13" i="8"/>
  <c r="O8" i="8"/>
  <c r="G33" i="8"/>
  <c r="G10" i="8"/>
  <c r="Q14" i="8" l="1"/>
  <c r="Q19" i="8"/>
  <c r="Q29" i="8"/>
  <c r="Q9" i="8"/>
  <c r="Q13" i="8"/>
  <c r="Q8" i="8"/>
  <c r="O10" i="8"/>
  <c r="E19" i="8"/>
  <c r="Q15" i="8" l="1"/>
  <c r="Q10" i="8"/>
  <c r="C33" i="8"/>
  <c r="E29" i="8"/>
  <c r="E14" i="8"/>
  <c r="E13" i="8"/>
  <c r="C10" i="8"/>
  <c r="E8" i="8"/>
  <c r="E9" i="8"/>
  <c r="Q17" i="8" l="1"/>
  <c r="Q21" i="8" s="1"/>
  <c r="E15" i="8"/>
  <c r="E10" i="8"/>
  <c r="M29" i="8"/>
  <c r="U8" i="8"/>
  <c r="M9" i="8"/>
  <c r="U29" i="8"/>
  <c r="E17" i="8" l="1"/>
  <c r="K10" i="8"/>
  <c r="M8" i="8"/>
  <c r="W10" i="8"/>
  <c r="M10" i="8" l="1"/>
  <c r="Z17" i="7"/>
  <c r="V17" i="7"/>
  <c r="U14" i="8" l="1"/>
  <c r="Z12" i="7"/>
  <c r="Z19" i="7" s="1"/>
  <c r="U15" i="8" l="1"/>
  <c r="U10" i="8"/>
  <c r="S10" i="8"/>
  <c r="R17" i="7"/>
  <c r="Y15" i="8"/>
  <c r="Y17" i="8" l="1"/>
  <c r="V12" i="7"/>
  <c r="R6" i="7" l="1"/>
  <c r="V6" i="7"/>
  <c r="Z6" i="7"/>
  <c r="K14" i="8" l="1"/>
  <c r="M14" i="8" s="1"/>
  <c r="M13" i="8"/>
  <c r="M15" i="8" l="1"/>
  <c r="M17" i="8" s="1"/>
  <c r="R12" i="7"/>
  <c r="R19" i="7" s="1"/>
  <c r="C15" i="7"/>
  <c r="R30" i="7"/>
  <c r="R34" i="7" l="1"/>
  <c r="R36" i="7" s="1"/>
  <c r="T30" i="7" l="1"/>
  <c r="T23" i="7"/>
  <c r="T29" i="7"/>
  <c r="T28" i="7"/>
  <c r="T16" i="7"/>
  <c r="T32" i="7"/>
  <c r="T25" i="7"/>
  <c r="C15" i="8"/>
  <c r="C17" i="8" s="1"/>
  <c r="W15" i="8"/>
  <c r="V34" i="7"/>
  <c r="K33" i="8"/>
  <c r="O33" i="8"/>
  <c r="S33" i="8"/>
  <c r="W33" i="8"/>
  <c r="M19" i="8"/>
  <c r="Z34" i="7"/>
  <c r="S15" i="8"/>
  <c r="O15" i="8"/>
  <c r="O17" i="8" s="1"/>
  <c r="O21" i="8" s="1"/>
  <c r="I28" i="7" l="1"/>
  <c r="G15" i="8"/>
  <c r="O35" i="8"/>
  <c r="K36" i="7"/>
  <c r="W17" i="8"/>
  <c r="S17" i="8"/>
  <c r="S35" i="8" s="1"/>
  <c r="K15" i="8"/>
  <c r="K17" i="8" s="1"/>
  <c r="K21" i="8" s="1"/>
  <c r="Z36" i="7"/>
  <c r="AB12" i="7" s="1"/>
  <c r="AB17" i="7" l="1"/>
  <c r="Z37" i="7"/>
  <c r="G17" i="8"/>
  <c r="I17" i="8" s="1"/>
  <c r="O31" i="8"/>
  <c r="Q31" i="8" s="1"/>
  <c r="Q35" i="8"/>
  <c r="W35" i="8"/>
  <c r="S21" i="8"/>
  <c r="S31" i="8" s="1"/>
  <c r="W21" i="8"/>
  <c r="C21" i="8"/>
  <c r="E21" i="8" s="1"/>
  <c r="M33" i="7"/>
  <c r="Z38" i="7"/>
  <c r="I22" i="7"/>
  <c r="AB19" i="7"/>
  <c r="R40" i="7" l="1"/>
  <c r="E26" i="7"/>
  <c r="E28" i="7"/>
  <c r="E11" i="7"/>
  <c r="E22" i="7"/>
  <c r="E15" i="7"/>
  <c r="Y21" i="8"/>
  <c r="W31" i="8"/>
  <c r="I15" i="7"/>
  <c r="I24" i="7"/>
  <c r="AB34" i="7"/>
  <c r="I32" i="7"/>
  <c r="U35" i="8"/>
  <c r="G21" i="8"/>
  <c r="I21" i="8" s="1"/>
  <c r="Y35" i="8"/>
  <c r="K35" i="8"/>
  <c r="I9" i="7"/>
  <c r="I10" i="7"/>
  <c r="C31" i="8"/>
  <c r="E31" i="8" s="1"/>
  <c r="I12" i="7"/>
  <c r="I31" i="7"/>
  <c r="I11" i="7"/>
  <c r="M21" i="8"/>
  <c r="I16" i="7" l="1"/>
  <c r="M36" i="7"/>
  <c r="E32" i="7"/>
  <c r="E9" i="7"/>
  <c r="R38" i="7"/>
  <c r="R37" i="7"/>
  <c r="G31" i="8"/>
  <c r="I31" i="8" s="1"/>
  <c r="E10" i="7"/>
  <c r="E12" i="7"/>
  <c r="E31" i="7"/>
  <c r="E24" i="7"/>
  <c r="K31" i="8"/>
  <c r="M31" i="8" s="1"/>
  <c r="M35" i="8"/>
  <c r="E16" i="7" l="1"/>
  <c r="E33" i="7"/>
  <c r="T9" i="7" l="1"/>
  <c r="T11" i="7"/>
  <c r="T15" i="7"/>
  <c r="T10" i="7"/>
  <c r="T17" i="7" l="1"/>
  <c r="T12" i="7"/>
  <c r="T34" i="7"/>
  <c r="V19" i="7"/>
  <c r="V36" i="7" s="1"/>
  <c r="X11" i="7" l="1"/>
  <c r="T19" i="7"/>
  <c r="X16" i="7"/>
  <c r="V37" i="7"/>
  <c r="X28" i="7"/>
  <c r="X17" i="7"/>
  <c r="X29" i="7"/>
  <c r="X15" i="7"/>
  <c r="X32" i="7"/>
  <c r="X23" i="7"/>
  <c r="X30" i="7"/>
  <c r="X25" i="7"/>
  <c r="X10" i="7"/>
  <c r="V38" i="7"/>
</calcChain>
</file>

<file path=xl/sharedStrings.xml><?xml version="1.0" encoding="utf-8"?>
<sst xmlns="http://schemas.openxmlformats.org/spreadsheetml/2006/main" count="140" uniqueCount="106">
  <si>
    <r>
      <rPr>
        <sz val="10"/>
        <rFont val="新細明體"/>
        <family val="1"/>
        <charset val="136"/>
      </rPr>
      <t>新光證券投資信託股份有限公司</t>
    </r>
  </si>
  <si>
    <r>
      <rPr>
        <sz val="10"/>
        <rFont val="新細明體"/>
        <family val="1"/>
        <charset val="136"/>
      </rPr>
      <t>資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  <charset val="136"/>
      </rPr>
      <t>產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  <charset val="136"/>
      </rPr>
      <t>負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  <charset val="136"/>
      </rPr>
      <t>債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  <charset val="136"/>
      </rPr>
      <t>表</t>
    </r>
  </si>
  <si>
    <r>
      <rPr>
        <sz val="10"/>
        <rFont val="新細明體"/>
        <family val="1"/>
        <charset val="136"/>
      </rPr>
      <t>單位：新台幣元</t>
    </r>
  </si>
  <si>
    <r>
      <rPr>
        <sz val="10"/>
        <rFont val="新細明體"/>
        <family val="1"/>
        <charset val="136"/>
      </rPr>
      <t>資產</t>
    </r>
  </si>
  <si>
    <r>
      <rPr>
        <sz val="10"/>
        <rFont val="新細明體"/>
        <family val="1"/>
        <charset val="136"/>
      </rPr>
      <t>金額</t>
    </r>
  </si>
  <si>
    <r>
      <rPr>
        <sz val="10"/>
        <rFont val="新細明體"/>
        <family val="1"/>
        <charset val="136"/>
      </rPr>
      <t>％</t>
    </r>
  </si>
  <si>
    <r>
      <rPr>
        <sz val="10"/>
        <rFont val="新細明體"/>
        <family val="1"/>
        <charset val="136"/>
      </rPr>
      <t>流動資產</t>
    </r>
  </si>
  <si>
    <r>
      <rPr>
        <sz val="10"/>
        <rFont val="新細明體"/>
        <family val="1"/>
        <charset val="136"/>
      </rPr>
      <t>流動負債</t>
    </r>
  </si>
  <si>
    <r>
      <rPr>
        <sz val="10"/>
        <rFont val="新細明體"/>
        <family val="1"/>
        <charset val="136"/>
      </rPr>
      <t>其他流動負債</t>
    </r>
    <phoneticPr fontId="4" type="noConversion"/>
  </si>
  <si>
    <r>
      <rPr>
        <sz val="10"/>
        <rFont val="新細明體"/>
        <family val="1"/>
        <charset val="136"/>
      </rPr>
      <t>流動負債合計</t>
    </r>
  </si>
  <si>
    <r>
      <rPr>
        <sz val="10"/>
        <rFont val="新細明體"/>
        <family val="1"/>
        <charset val="136"/>
      </rPr>
      <t>其他流動資產</t>
    </r>
    <phoneticPr fontId="4" type="noConversion"/>
  </si>
  <si>
    <r>
      <rPr>
        <sz val="10"/>
        <rFont val="新細明體"/>
        <family val="1"/>
        <charset val="136"/>
      </rPr>
      <t>流動資產合計</t>
    </r>
  </si>
  <si>
    <r>
      <rPr>
        <sz val="10"/>
        <rFont val="新細明體"/>
        <family val="1"/>
        <charset val="136"/>
      </rPr>
      <t>　　負債合計</t>
    </r>
  </si>
  <si>
    <r>
      <rPr>
        <sz val="10"/>
        <rFont val="新細明體"/>
        <family val="1"/>
        <charset val="136"/>
      </rPr>
      <t>非流動資產</t>
    </r>
    <phoneticPr fontId="4" type="noConversion"/>
  </si>
  <si>
    <r>
      <rPr>
        <sz val="10"/>
        <rFont val="新細明體"/>
        <family val="1"/>
        <charset val="136"/>
      </rPr>
      <t>股　　本</t>
    </r>
  </si>
  <si>
    <r>
      <rPr>
        <sz val="10"/>
        <rFont val="新細明體"/>
        <family val="1"/>
        <charset val="136"/>
      </rPr>
      <t>資本公積</t>
    </r>
  </si>
  <si>
    <r>
      <rPr>
        <sz val="10"/>
        <rFont val="新細明體"/>
        <family val="1"/>
        <charset val="136"/>
      </rPr>
      <t>股票發行溢價</t>
    </r>
  </si>
  <si>
    <r>
      <rPr>
        <sz val="10"/>
        <rFont val="新細明體"/>
        <family val="1"/>
        <charset val="136"/>
      </rPr>
      <t>保留盈餘</t>
    </r>
  </si>
  <si>
    <r>
      <rPr>
        <sz val="10"/>
        <rFont val="新細明體"/>
        <family val="1"/>
        <charset val="136"/>
      </rPr>
      <t>法定盈餘公積</t>
    </r>
  </si>
  <si>
    <r>
      <rPr>
        <sz val="10"/>
        <rFont val="新細明體"/>
        <family val="1"/>
        <charset val="136"/>
      </rPr>
      <t>特別盈餘公積</t>
    </r>
    <phoneticPr fontId="4" type="noConversion"/>
  </si>
  <si>
    <r>
      <rPr>
        <sz val="10"/>
        <rFont val="新細明體"/>
        <family val="1"/>
        <charset val="136"/>
      </rPr>
      <t>未分配盈餘</t>
    </r>
  </si>
  <si>
    <r>
      <rPr>
        <sz val="10"/>
        <rFont val="新細明體"/>
        <family val="1"/>
        <charset val="136"/>
      </rPr>
      <t>金融商品未實現損益</t>
    </r>
  </si>
  <si>
    <r>
      <rPr>
        <sz val="10"/>
        <rFont val="新細明體"/>
        <family val="1"/>
        <charset val="136"/>
      </rPr>
      <t>權益合計</t>
    </r>
    <phoneticPr fontId="4" type="noConversion"/>
  </si>
  <si>
    <r>
      <rPr>
        <sz val="10"/>
        <rFont val="新細明體"/>
        <family val="1"/>
        <charset val="136"/>
      </rPr>
      <t>其他資產合計</t>
    </r>
  </si>
  <si>
    <r>
      <rPr>
        <sz val="10"/>
        <rFont val="新細明體"/>
        <family val="1"/>
        <charset val="136"/>
      </rPr>
      <t>資　　產　　總　　計</t>
    </r>
  </si>
  <si>
    <r>
      <rPr>
        <sz val="10"/>
        <rFont val="新細明體"/>
        <family val="1"/>
        <charset val="136"/>
      </rPr>
      <t>營業收入</t>
    </r>
  </si>
  <si>
    <r>
      <rPr>
        <sz val="10"/>
        <rFont val="新細明體"/>
        <family val="1"/>
        <charset val="136"/>
      </rPr>
      <t>營業利益</t>
    </r>
  </si>
  <si>
    <r>
      <rPr>
        <sz val="10"/>
        <rFont val="新細明體"/>
        <family val="1"/>
        <charset val="136"/>
      </rPr>
      <t>營業外收入及利益合計</t>
    </r>
  </si>
  <si>
    <r>
      <rPr>
        <sz val="10"/>
        <rFont val="新細明體"/>
        <family val="1"/>
        <charset val="136"/>
      </rPr>
      <t>稅前淨利</t>
    </r>
  </si>
  <si>
    <r>
      <rPr>
        <sz val="10"/>
        <rFont val="新細明體"/>
        <family val="1"/>
        <charset val="136"/>
      </rPr>
      <t>備供出售金融資產未實現損益</t>
    </r>
    <phoneticPr fontId="4" type="noConversion"/>
  </si>
  <si>
    <r>
      <rPr>
        <sz val="10"/>
        <rFont val="新細明體"/>
        <family val="1"/>
        <charset val="136"/>
      </rPr>
      <t>稅前</t>
    </r>
  </si>
  <si>
    <r>
      <rPr>
        <sz val="10"/>
        <rFont val="新細明體"/>
        <family val="1"/>
        <charset val="136"/>
      </rPr>
      <t>稅後</t>
    </r>
  </si>
  <si>
    <r>
      <rPr>
        <sz val="10"/>
        <rFont val="新細明體"/>
        <family val="1"/>
        <charset val="136"/>
      </rPr>
      <t>其他應付款</t>
    </r>
    <phoneticPr fontId="4" type="noConversion"/>
  </si>
  <si>
    <r>
      <rPr>
        <sz val="10"/>
        <rFont val="新細明體"/>
        <family val="1"/>
        <charset val="136"/>
      </rPr>
      <t>備供出售金融資產－流動</t>
    </r>
    <phoneticPr fontId="4" type="noConversion"/>
  </si>
  <si>
    <r>
      <rPr>
        <sz val="10"/>
        <rFont val="新細明體"/>
        <family val="1"/>
        <charset val="136"/>
      </rPr>
      <t>非流動負債</t>
    </r>
    <phoneticPr fontId="4" type="noConversion"/>
  </si>
  <si>
    <r>
      <rPr>
        <sz val="10"/>
        <rFont val="新細明體"/>
        <family val="1"/>
        <charset val="136"/>
      </rPr>
      <t>不動產、廠房及設備</t>
    </r>
    <phoneticPr fontId="4" type="noConversion"/>
  </si>
  <si>
    <r>
      <t>2170</t>
    </r>
    <r>
      <rPr>
        <sz val="10"/>
        <rFont val="新細明體"/>
        <family val="1"/>
        <charset val="136"/>
      </rPr>
      <t>應付費用</t>
    </r>
    <phoneticPr fontId="5" type="noConversion"/>
  </si>
  <si>
    <r>
      <t>2298</t>
    </r>
    <r>
      <rPr>
        <sz val="10"/>
        <rFont val="新細明體"/>
        <family val="1"/>
        <charset val="136"/>
      </rPr>
      <t>其他流動負債</t>
    </r>
    <phoneticPr fontId="5" type="noConversion"/>
  </si>
  <si>
    <r>
      <rPr>
        <sz val="10"/>
        <rFont val="新細明體"/>
        <family val="1"/>
        <charset val="136"/>
      </rPr>
      <t>營業費用</t>
    </r>
    <phoneticPr fontId="4" type="noConversion"/>
  </si>
  <si>
    <r>
      <rPr>
        <sz val="10"/>
        <rFont val="新細明體"/>
        <family val="1"/>
        <charset val="136"/>
      </rPr>
      <t>營業外收入及支出</t>
    </r>
    <phoneticPr fontId="4" type="noConversion"/>
  </si>
  <si>
    <r>
      <rPr>
        <sz val="10"/>
        <rFont val="新細明體"/>
        <family val="1"/>
        <charset val="136"/>
      </rPr>
      <t>本期淨利</t>
    </r>
    <phoneticPr fontId="4" type="noConversion"/>
  </si>
  <si>
    <r>
      <rPr>
        <sz val="10"/>
        <rFont val="新細明體"/>
        <family val="1"/>
        <charset val="136"/>
      </rPr>
      <t>其他綜合損益</t>
    </r>
    <phoneticPr fontId="4" type="noConversion"/>
  </si>
  <si>
    <r>
      <rPr>
        <sz val="10"/>
        <rFont val="新細明體"/>
        <family val="1"/>
        <charset val="136"/>
      </rPr>
      <t>基本每股盈餘</t>
    </r>
    <phoneticPr fontId="4" type="noConversion"/>
  </si>
  <si>
    <r>
      <rPr>
        <sz val="10"/>
        <rFont val="新細明體"/>
        <family val="1"/>
        <charset val="136"/>
      </rPr>
      <t>綜</t>
    </r>
    <r>
      <rPr>
        <sz val="10"/>
        <rFont val="Book Antiqua"/>
        <family val="1"/>
      </rPr>
      <t xml:space="preserve">   </t>
    </r>
    <r>
      <rPr>
        <sz val="10"/>
        <rFont val="新細明體"/>
        <family val="1"/>
        <charset val="136"/>
      </rPr>
      <t>合</t>
    </r>
    <r>
      <rPr>
        <sz val="10"/>
        <rFont val="Book Antiqua"/>
        <family val="1"/>
      </rPr>
      <t xml:space="preserve">   </t>
    </r>
    <r>
      <rPr>
        <sz val="10"/>
        <rFont val="新細明體"/>
        <family val="1"/>
        <charset val="136"/>
      </rPr>
      <t>損　益　表</t>
    </r>
    <phoneticPr fontId="5" type="noConversion"/>
  </si>
  <si>
    <r>
      <rPr>
        <sz val="10"/>
        <rFont val="新細明體"/>
        <family val="1"/>
        <charset val="136"/>
      </rPr>
      <t>負債及權益</t>
    </r>
    <phoneticPr fontId="5" type="noConversion"/>
  </si>
  <si>
    <r>
      <rPr>
        <sz val="10"/>
        <rFont val="新細明體"/>
        <family val="1"/>
        <charset val="136"/>
      </rPr>
      <t>應計退休金負債</t>
    </r>
    <phoneticPr fontId="4" type="noConversion"/>
  </si>
  <si>
    <r>
      <rPr>
        <sz val="10"/>
        <rFont val="新細明體"/>
        <family val="1"/>
        <charset val="136"/>
      </rPr>
      <t>遞延收入－非流動</t>
    </r>
    <phoneticPr fontId="4" type="noConversion"/>
  </si>
  <si>
    <r>
      <rPr>
        <sz val="10"/>
        <rFont val="新細明體"/>
        <family val="1"/>
        <charset val="136"/>
      </rPr>
      <t>權益</t>
    </r>
    <phoneticPr fontId="4" type="noConversion"/>
  </si>
  <si>
    <r>
      <t xml:space="preserve"> </t>
    </r>
    <r>
      <rPr>
        <sz val="10"/>
        <rFont val="新細明體"/>
        <family val="1"/>
        <charset val="136"/>
      </rPr>
      <t>其他資產</t>
    </r>
    <phoneticPr fontId="4" type="noConversion"/>
  </si>
  <si>
    <r>
      <rPr>
        <sz val="10"/>
        <rFont val="新細明體"/>
        <family val="1"/>
        <charset val="136"/>
      </rPr>
      <t>非流動資產合計</t>
    </r>
    <phoneticPr fontId="4" type="noConversion"/>
  </si>
  <si>
    <r>
      <rPr>
        <sz val="10"/>
        <rFont val="新細明體"/>
        <family val="1"/>
        <charset val="136"/>
      </rPr>
      <t>負債及權益總計</t>
    </r>
    <phoneticPr fontId="4" type="noConversion"/>
  </si>
  <si>
    <r>
      <rPr>
        <sz val="10"/>
        <rFont val="新細明體"/>
        <family val="1"/>
        <charset val="136"/>
      </rPr>
      <t>應收退稅款</t>
    </r>
    <phoneticPr fontId="5" type="noConversion"/>
  </si>
  <si>
    <r>
      <t>2210</t>
    </r>
    <r>
      <rPr>
        <sz val="10"/>
        <rFont val="新細明體"/>
        <family val="1"/>
        <charset val="136"/>
      </rPr>
      <t>其他應付款項</t>
    </r>
    <phoneticPr fontId="5" type="noConversion"/>
  </si>
  <si>
    <r>
      <t>2229</t>
    </r>
    <r>
      <rPr>
        <sz val="10"/>
        <rFont val="新細明體"/>
        <family val="1"/>
        <charset val="136"/>
      </rPr>
      <t>應付設備款</t>
    </r>
    <phoneticPr fontId="5" type="noConversion"/>
  </si>
  <si>
    <r>
      <t>3350</t>
    </r>
    <r>
      <rPr>
        <sz val="10"/>
        <rFont val="新細明體"/>
        <family val="1"/>
        <charset val="136"/>
      </rPr>
      <t>未提撥保留盈餘</t>
    </r>
    <phoneticPr fontId="5" type="noConversion"/>
  </si>
  <si>
    <r>
      <t>9600</t>
    </r>
    <r>
      <rPr>
        <sz val="10"/>
        <rFont val="新細明體"/>
        <family val="1"/>
        <charset val="136"/>
      </rPr>
      <t>本期淨利</t>
    </r>
    <phoneticPr fontId="5" type="noConversion"/>
  </si>
  <si>
    <r>
      <t xml:space="preserve"> </t>
    </r>
    <r>
      <rPr>
        <sz val="10"/>
        <rFont val="新細明體"/>
        <family val="1"/>
        <charset val="136"/>
      </rPr>
      <t>存出保證金</t>
    </r>
    <phoneticPr fontId="4" type="noConversion"/>
  </si>
  <si>
    <r>
      <t>104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6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</si>
  <si>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t>105.6.30</t>
    <phoneticPr fontId="5" type="noConversion"/>
  </si>
  <si>
    <t>105.03.31</t>
    <phoneticPr fontId="5" type="noConversion"/>
  </si>
  <si>
    <t>104.12.31</t>
    <phoneticPr fontId="5" type="noConversion"/>
  </si>
  <si>
    <t>104.9.30</t>
    <phoneticPr fontId="5" type="noConversion"/>
  </si>
  <si>
    <t>104.6.30</t>
    <phoneticPr fontId="5" type="noConversion"/>
  </si>
  <si>
    <t>104.3.31</t>
    <phoneticPr fontId="5" type="noConversion"/>
  </si>
  <si>
    <t>105.9.30</t>
    <phoneticPr fontId="5" type="noConversion"/>
  </si>
  <si>
    <r>
      <t>105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7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</si>
  <si>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t>104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7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</si>
  <si>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t>105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6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</si>
  <si>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t>105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12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  <charset val="136"/>
      </rPr>
      <t>日</t>
    </r>
    <phoneticPr fontId="4" type="noConversion"/>
  </si>
  <si>
    <t>105.12.31</t>
    <phoneticPr fontId="5" type="noConversion"/>
  </si>
  <si>
    <r>
      <t xml:space="preserve"> </t>
    </r>
    <r>
      <rPr>
        <sz val="10"/>
        <rFont val="新細明體"/>
        <family val="1"/>
        <charset val="136"/>
      </rPr>
      <t>無形資產－電腦軟體</t>
    </r>
    <phoneticPr fontId="4" type="noConversion"/>
  </si>
  <si>
    <t>103.12.31</t>
    <phoneticPr fontId="5" type="noConversion"/>
  </si>
  <si>
    <r>
      <t>7160</t>
    </r>
    <r>
      <rPr>
        <sz val="10"/>
        <rFont val="新細明體"/>
        <family val="1"/>
        <charset val="136"/>
      </rPr>
      <t>兌換利益</t>
    </r>
    <phoneticPr fontId="5" type="noConversion"/>
  </si>
  <si>
    <r>
      <t>7560</t>
    </r>
    <r>
      <rPr>
        <sz val="10"/>
        <rFont val="新細明體"/>
        <family val="1"/>
        <charset val="136"/>
      </rPr>
      <t>兌換損失</t>
    </r>
    <phoneticPr fontId="5" type="noConversion"/>
  </si>
  <si>
    <r>
      <t xml:space="preserve">7480 </t>
    </r>
    <r>
      <rPr>
        <sz val="10"/>
        <rFont val="新細明體"/>
        <family val="1"/>
        <charset val="136"/>
      </rPr>
      <t>什項收入</t>
    </r>
    <phoneticPr fontId="5" type="noConversion"/>
  </si>
  <si>
    <r>
      <t>7100</t>
    </r>
    <r>
      <rPr>
        <sz val="10"/>
        <rFont val="新細明體"/>
        <family val="1"/>
        <charset val="136"/>
      </rPr>
      <t>營業外收入</t>
    </r>
    <phoneticPr fontId="5" type="noConversion"/>
  </si>
  <si>
    <r>
      <t>7500</t>
    </r>
    <r>
      <rPr>
        <sz val="10"/>
        <rFont val="新細明體"/>
        <family val="1"/>
        <charset val="136"/>
      </rPr>
      <t>營業外支出</t>
    </r>
    <phoneticPr fontId="5" type="noConversion"/>
  </si>
  <si>
    <r>
      <t>45313-GG</t>
    </r>
    <r>
      <rPr>
        <sz val="10"/>
        <rFont val="新細明體"/>
        <family val="1"/>
        <charset val="136"/>
      </rPr>
      <t>處份投資利益</t>
    </r>
    <phoneticPr fontId="5" type="noConversion"/>
  </si>
  <si>
    <r>
      <t>7131</t>
    </r>
    <r>
      <rPr>
        <sz val="10"/>
        <rFont val="新細明體"/>
        <family val="1"/>
        <charset val="136"/>
      </rPr>
      <t>處份固定資產損益</t>
    </r>
    <phoneticPr fontId="5" type="noConversion"/>
  </si>
  <si>
    <r>
      <rPr>
        <sz val="10"/>
        <rFont val="新細明體"/>
        <family val="1"/>
        <charset val="136"/>
      </rPr>
      <t>其他收入</t>
    </r>
    <phoneticPr fontId="4" type="noConversion"/>
  </si>
  <si>
    <r>
      <rPr>
        <sz val="10"/>
        <rFont val="新細明體"/>
        <family val="1"/>
        <charset val="136"/>
      </rPr>
      <t>其他利益及損失</t>
    </r>
    <phoneticPr fontId="4" type="noConversion"/>
  </si>
  <si>
    <r>
      <rPr>
        <sz val="10"/>
        <color indexed="8"/>
        <rFont val="新細明體"/>
        <family val="1"/>
        <charset val="136"/>
      </rPr>
      <t>不重分類至損益之項目：</t>
    </r>
  </si>
  <si>
    <r>
      <rPr>
        <sz val="10"/>
        <color indexed="8"/>
        <rFont val="新細明體"/>
        <family val="1"/>
        <charset val="136"/>
      </rPr>
      <t>確定福利計畫之再衡量數</t>
    </r>
  </si>
  <si>
    <r>
      <rPr>
        <sz val="10"/>
        <color indexed="8"/>
        <rFont val="新細明體"/>
        <family val="1"/>
        <charset val="136"/>
      </rPr>
      <t>與不重分類之項目相關之所得稅</t>
    </r>
  </si>
  <si>
    <r>
      <rPr>
        <sz val="10"/>
        <color indexed="8"/>
        <rFont val="新細明體"/>
        <family val="1"/>
        <charset val="136"/>
      </rPr>
      <t>後續可能重分類至損益之項目：</t>
    </r>
  </si>
  <si>
    <r>
      <rPr>
        <sz val="10"/>
        <rFont val="新細明體"/>
        <family val="1"/>
        <charset val="136"/>
      </rPr>
      <t>本期綜合損益</t>
    </r>
    <phoneticPr fontId="4" type="noConversion"/>
  </si>
  <si>
    <r>
      <rPr>
        <sz val="10"/>
        <rFont val="新細明體"/>
        <family val="1"/>
        <charset val="136"/>
      </rPr>
      <t>應收帳款</t>
    </r>
    <phoneticPr fontId="4" type="noConversion"/>
  </si>
  <si>
    <r>
      <rPr>
        <sz val="10"/>
        <rFont val="新細明體"/>
        <family val="1"/>
        <charset val="136"/>
      </rPr>
      <t>其他應收款</t>
    </r>
    <phoneticPr fontId="4" type="noConversion"/>
  </si>
  <si>
    <r>
      <rPr>
        <sz val="10"/>
        <rFont val="新細明體"/>
        <family val="1"/>
        <charset val="136"/>
      </rPr>
      <t>以成本衡量之金融資產</t>
    </r>
    <phoneticPr fontId="4" type="noConversion"/>
  </si>
  <si>
    <r>
      <rPr>
        <sz val="10"/>
        <rFont val="新細明體"/>
        <family val="1"/>
        <charset val="136"/>
      </rPr>
      <t>預付設備款</t>
    </r>
    <phoneticPr fontId="4" type="noConversion"/>
  </si>
  <si>
    <r>
      <rPr>
        <sz val="10"/>
        <rFont val="新細明體"/>
        <family val="1"/>
        <charset val="136"/>
      </rPr>
      <t>現金及約當現金</t>
    </r>
    <phoneticPr fontId="4" type="noConversion"/>
  </si>
  <si>
    <r>
      <rPr>
        <sz val="10"/>
        <rFont val="新細明體"/>
        <family val="1"/>
        <charset val="136"/>
      </rPr>
      <t>當期所得稅負債</t>
    </r>
    <phoneticPr fontId="4" type="noConversion"/>
  </si>
  <si>
    <r>
      <rPr>
        <sz val="10"/>
        <rFont val="新細明體"/>
        <family val="1"/>
        <charset val="136"/>
      </rPr>
      <t>應收帳款</t>
    </r>
    <r>
      <rPr>
        <sz val="10"/>
        <rFont val="Book Antiqua"/>
        <family val="1"/>
      </rPr>
      <t>-</t>
    </r>
    <r>
      <rPr>
        <sz val="10"/>
        <rFont val="新細明體"/>
        <family val="1"/>
        <charset val="136"/>
      </rPr>
      <t>關係人</t>
    </r>
    <phoneticPr fontId="4" type="noConversion"/>
  </si>
  <si>
    <r>
      <t xml:space="preserve"> </t>
    </r>
    <r>
      <rPr>
        <sz val="10"/>
        <rFont val="新細明體"/>
        <family val="1"/>
        <charset val="136"/>
      </rPr>
      <t>遞延所得稅資產－非流動</t>
    </r>
    <phoneticPr fontId="4" type="noConversion"/>
  </si>
  <si>
    <r>
      <t>2170</t>
    </r>
    <r>
      <rPr>
        <sz val="10"/>
        <rFont val="新細明體"/>
        <family val="1"/>
        <charset val="136"/>
      </rPr>
      <t>應付費用</t>
    </r>
    <phoneticPr fontId="5" type="noConversion"/>
  </si>
  <si>
    <r>
      <t>2260</t>
    </r>
    <r>
      <rPr>
        <sz val="10"/>
        <rFont val="新細明體"/>
        <family val="1"/>
        <charset val="136"/>
      </rPr>
      <t>預收款項</t>
    </r>
    <phoneticPr fontId="5" type="noConversion"/>
  </si>
  <si>
    <t>所得稅利益(費用)</t>
    <phoneticPr fontId="4" type="noConversion"/>
  </si>
  <si>
    <t>其他金融資產－流動</t>
    <phoneticPr fontId="4" type="noConversion"/>
  </si>
  <si>
    <t>3410</t>
    <phoneticPr fontId="5" type="noConversion"/>
  </si>
  <si>
    <t>金融商品之未實現損益</t>
    <phoneticPr fontId="5" type="noConversion"/>
  </si>
  <si>
    <r>
      <rPr>
        <sz val="10"/>
        <rFont val="新細明體"/>
        <family val="1"/>
        <charset val="136"/>
      </rPr>
      <t>民國</t>
    </r>
    <r>
      <rPr>
        <sz val="10"/>
        <rFont val="Book Antiqua"/>
        <family val="1"/>
      </rPr>
      <t>106</t>
    </r>
    <r>
      <rPr>
        <sz val="10"/>
        <rFont val="新細明體"/>
        <family val="1"/>
        <charset val="136"/>
      </rPr>
      <t>年及</t>
    </r>
    <r>
      <rPr>
        <sz val="10"/>
        <rFont val="Book Antiqua"/>
        <family val="1"/>
      </rPr>
      <t>105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3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  <charset val="136"/>
      </rPr>
      <t>日</t>
    </r>
    <phoneticPr fontId="4" type="noConversion"/>
  </si>
  <si>
    <r>
      <t>106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3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  <charset val="136"/>
      </rPr>
      <t>日</t>
    </r>
    <phoneticPr fontId="4" type="noConversion"/>
  </si>
  <si>
    <r>
      <t>105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3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  <charset val="136"/>
      </rPr>
      <t>日</t>
    </r>
    <phoneticPr fontId="4" type="noConversion"/>
  </si>
  <si>
    <r>
      <rPr>
        <sz val="10"/>
        <rFont val="新細明體"/>
        <family val="1"/>
        <charset val="136"/>
      </rPr>
      <t>民國</t>
    </r>
    <r>
      <rPr>
        <sz val="10"/>
        <rFont val="Book Antiqua"/>
        <family val="1"/>
      </rPr>
      <t>106</t>
    </r>
    <r>
      <rPr>
        <sz val="10"/>
        <rFont val="新細明體"/>
        <family val="1"/>
        <charset val="136"/>
      </rPr>
      <t>及</t>
    </r>
    <r>
      <rPr>
        <sz val="10"/>
        <rFont val="Book Antiqua"/>
        <family val="1"/>
      </rPr>
      <t>105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3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  <charset val="136"/>
      </rPr>
      <t>日</t>
    </r>
    <phoneticPr fontId="4" type="noConversion"/>
  </si>
  <si>
    <r>
      <t>106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3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  <charset val="136"/>
      </rPr>
      <t>日</t>
    </r>
    <phoneticPr fontId="4" type="noConversion"/>
  </si>
  <si>
    <r>
      <t>105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3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  <charset val="136"/>
      </rPr>
      <t>日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</si>
</sst>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&quot;$&quot;#,##0_);[Red]\(&quot;$&quot;#,##0\)"/>
    <numFmt numFmtId="177" formatCode="&quot;$&quot;#,##0.00_);[Red]\(&quot;$&quot;#,##0.00\)"/>
    <numFmt numFmtId="178" formatCode="#,##0_);\(#,##0\)"/>
    <numFmt numFmtId="179" formatCode="_-* #,##0_-;[Red]\(#,##0\);_-* &quot;-    &quot;_-"/>
    <numFmt numFmtId="180" formatCode="_-* #,##0.00000_-;[Red]\(#,##0.00000\);_-* &quot;-    &quot;_-"/>
    <numFmt numFmtId="182" formatCode="_-* #,##0_-;[Black]\(#,##0\);_-* &quot;-    &quot;_-"/>
    <numFmt numFmtId="183" formatCode="#,##0_);[Red]\(#,##0\)"/>
  </numFmts>
  <fonts count="10">
    <font>
      <sz val="10"/>
      <color indexed="8"/>
      <name val="MS Sans Serif"/>
      <family val="2"/>
    </font>
    <font>
      <sz val="12"/>
      <name val="新細明體"/>
      <family val="1"/>
      <charset val="136"/>
    </font>
    <font>
      <sz val="10"/>
      <color indexed="8"/>
      <name val="MS Sans Serif"/>
      <family val="2"/>
    </font>
    <font>
      <sz val="9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color indexed="8"/>
      <name val="Book Antiqua"/>
      <family val="1"/>
    </font>
    <font>
      <sz val="10"/>
      <name val="Book Antiqua"/>
      <family val="1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</cellStyleXfs>
  <cellXfs count="99">
    <xf numFmtId="0" fontId="0" fillId="0" borderId="0" xfId="0"/>
    <xf numFmtId="179" fontId="6" fillId="0" borderId="0" xfId="0" applyNumberFormat="1" applyFont="1" applyFill="1" applyBorder="1"/>
    <xf numFmtId="179" fontId="7" fillId="0" borderId="0" xfId="1" applyNumberFormat="1" applyFont="1" applyFill="1" applyAlignment="1">
      <alignment horizontal="left" vertical="top" wrapText="1" indent="1"/>
    </xf>
    <xf numFmtId="179" fontId="7" fillId="0" borderId="0" xfId="1" applyNumberFormat="1" applyFont="1" applyFill="1">
      <alignment vertical="center"/>
    </xf>
    <xf numFmtId="179" fontId="7" fillId="0" borderId="0" xfId="1" applyNumberFormat="1" applyFont="1" applyFill="1" applyBorder="1">
      <alignment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Alignment="1">
      <alignment horizontal="justify" vertical="top" wrapText="1"/>
    </xf>
    <xf numFmtId="0" fontId="7" fillId="0" borderId="0" xfId="1" applyFont="1" applyFill="1" applyBorder="1" applyAlignment="1">
      <alignment horizontal="center" vertical="top" wrapText="1"/>
    </xf>
    <xf numFmtId="0" fontId="7" fillId="0" borderId="0" xfId="1" applyFont="1" applyFill="1" applyAlignment="1">
      <alignment horizontal="center" vertical="top" wrapText="1"/>
    </xf>
    <xf numFmtId="0" fontId="7" fillId="0" borderId="1" xfId="1" applyFont="1" applyFill="1" applyBorder="1" applyAlignment="1">
      <alignment horizontal="justify" vertical="top" wrapText="1"/>
    </xf>
    <xf numFmtId="0" fontId="7" fillId="0" borderId="2" xfId="1" applyFont="1" applyFill="1" applyBorder="1" applyAlignment="1">
      <alignment horizontal="justify" vertical="top" wrapText="1"/>
    </xf>
    <xf numFmtId="0" fontId="7" fillId="0" borderId="3" xfId="1" applyFont="1" applyFill="1" applyBorder="1" applyAlignment="1">
      <alignment horizontal="center" vertical="top" wrapText="1"/>
    </xf>
    <xf numFmtId="0" fontId="7" fillId="0" borderId="0" xfId="1" applyFont="1" applyFill="1" applyAlignment="1">
      <alignment horizontal="left" vertical="top" wrapText="1" indent="1"/>
    </xf>
    <xf numFmtId="0" fontId="7" fillId="0" borderId="0" xfId="1" applyFont="1" applyFill="1" applyAlignment="1">
      <alignment vertical="top" wrapText="1"/>
    </xf>
    <xf numFmtId="0" fontId="7" fillId="0" borderId="0" xfId="1" applyFont="1" applyFill="1" applyAlignment="1">
      <alignment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Alignment="1">
      <alignment horizontal="left" vertical="top" wrapText="1" indent="2"/>
    </xf>
    <xf numFmtId="3" fontId="7" fillId="0" borderId="0" xfId="1" applyNumberFormat="1" applyFont="1" applyFill="1" applyAlignment="1">
      <alignment wrapText="1"/>
    </xf>
    <xf numFmtId="3" fontId="7" fillId="0" borderId="4" xfId="1" applyNumberFormat="1" applyFont="1" applyFill="1" applyBorder="1" applyAlignment="1">
      <alignment wrapText="1"/>
    </xf>
    <xf numFmtId="179" fontId="7" fillId="0" borderId="0" xfId="1" applyNumberFormat="1" applyFont="1" applyFill="1" applyAlignment="1">
      <alignment wrapText="1"/>
    </xf>
    <xf numFmtId="0" fontId="7" fillId="0" borderId="0" xfId="1" applyFont="1" applyFill="1" applyAlignment="1">
      <alignment horizontal="left" vertical="top" wrapText="1" indent="4"/>
    </xf>
    <xf numFmtId="3" fontId="7" fillId="0" borderId="5" xfId="1" applyNumberFormat="1" applyFont="1" applyFill="1" applyBorder="1" applyAlignment="1">
      <alignment wrapText="1"/>
    </xf>
    <xf numFmtId="179" fontId="7" fillId="0" borderId="4" xfId="1" applyNumberFormat="1" applyFont="1" applyFill="1" applyBorder="1" applyAlignment="1">
      <alignment wrapText="1"/>
    </xf>
    <xf numFmtId="3" fontId="7" fillId="0" borderId="0" xfId="1" applyNumberFormat="1" applyFont="1" applyFill="1">
      <alignment vertical="center"/>
    </xf>
    <xf numFmtId="178" fontId="7" fillId="0" borderId="0" xfId="1" applyNumberFormat="1" applyFont="1" applyFill="1" applyAlignment="1">
      <alignment wrapText="1"/>
    </xf>
    <xf numFmtId="178" fontId="7" fillId="0" borderId="0" xfId="1" applyNumberFormat="1" applyFont="1" applyFill="1" applyBorder="1" applyAlignment="1">
      <alignment wrapText="1"/>
    </xf>
    <xf numFmtId="176" fontId="7" fillId="0" borderId="6" xfId="1" applyNumberFormat="1" applyFont="1" applyFill="1" applyBorder="1" applyAlignment="1">
      <alignment wrapText="1"/>
    </xf>
    <xf numFmtId="0" fontId="7" fillId="0" borderId="6" xfId="1" applyFont="1" applyFill="1" applyBorder="1" applyAlignment="1">
      <alignment wrapText="1"/>
    </xf>
    <xf numFmtId="176" fontId="7" fillId="0" borderId="0" xfId="1" applyNumberFormat="1" applyFont="1" applyFill="1">
      <alignment vertical="center"/>
    </xf>
    <xf numFmtId="0" fontId="7" fillId="0" borderId="0" xfId="1" applyFont="1" applyFill="1" applyAlignment="1">
      <alignment horizontal="justify" vertical="center"/>
    </xf>
    <xf numFmtId="0" fontId="7" fillId="0" borderId="2" xfId="1" applyFont="1" applyFill="1" applyBorder="1" applyAlignment="1">
      <alignment horizontal="center" vertical="top" wrapText="1"/>
    </xf>
    <xf numFmtId="0" fontId="7" fillId="0" borderId="0" xfId="1" applyFont="1" applyFill="1" applyAlignment="1">
      <alignment horizontal="justify" wrapText="1"/>
    </xf>
    <xf numFmtId="178" fontId="7" fillId="0" borderId="4" xfId="1" applyNumberFormat="1" applyFont="1" applyFill="1" applyBorder="1" applyAlignment="1">
      <alignment wrapText="1"/>
    </xf>
    <xf numFmtId="178" fontId="7" fillId="0" borderId="0" xfId="1" applyNumberFormat="1" applyFont="1" applyFill="1" applyAlignment="1">
      <alignment horizontal="justify" wrapText="1"/>
    </xf>
    <xf numFmtId="178" fontId="7" fillId="0" borderId="0" xfId="1" applyNumberFormat="1" applyFont="1" applyFill="1">
      <alignment vertical="center"/>
    </xf>
    <xf numFmtId="38" fontId="7" fillId="0" borderId="4" xfId="1" applyNumberFormat="1" applyFont="1" applyFill="1" applyBorder="1" applyAlignment="1">
      <alignment wrapText="1"/>
    </xf>
    <xf numFmtId="1" fontId="7" fillId="0" borderId="4" xfId="1" applyNumberFormat="1" applyFont="1" applyFill="1" applyBorder="1" applyAlignment="1">
      <alignment wrapText="1"/>
    </xf>
    <xf numFmtId="176" fontId="7" fillId="0" borderId="0" xfId="1" applyNumberFormat="1" applyFont="1" applyFill="1" applyBorder="1" applyAlignment="1">
      <alignment wrapText="1"/>
    </xf>
    <xf numFmtId="1" fontId="7" fillId="0" borderId="0" xfId="1" applyNumberFormat="1" applyFont="1" applyFill="1" applyBorder="1" applyAlignment="1">
      <alignment wrapText="1"/>
    </xf>
    <xf numFmtId="1" fontId="7" fillId="0" borderId="6" xfId="1" applyNumberFormat="1" applyFont="1" applyFill="1" applyBorder="1" applyAlignment="1">
      <alignment wrapText="1"/>
    </xf>
    <xf numFmtId="0" fontId="7" fillId="0" borderId="1" xfId="1" applyFont="1" applyFill="1" applyBorder="1" applyAlignment="1">
      <alignment horizontal="center" wrapText="1"/>
    </xf>
    <xf numFmtId="177" fontId="7" fillId="0" borderId="7" xfId="1" applyNumberFormat="1" applyFont="1" applyFill="1" applyBorder="1" applyAlignment="1">
      <alignment wrapText="1"/>
    </xf>
    <xf numFmtId="180" fontId="7" fillId="0" borderId="0" xfId="3" applyNumberFormat="1" applyFont="1" applyFill="1">
      <alignment horizontal="left" vertical="center"/>
    </xf>
    <xf numFmtId="182" fontId="7" fillId="0" borderId="0" xfId="1" applyNumberFormat="1" applyFont="1" applyFill="1" applyAlignment="1">
      <alignment wrapText="1"/>
    </xf>
    <xf numFmtId="182" fontId="7" fillId="0" borderId="4" xfId="1" applyNumberFormat="1" applyFont="1" applyFill="1" applyBorder="1" applyAlignment="1">
      <alignment wrapText="1"/>
    </xf>
    <xf numFmtId="182" fontId="7" fillId="0" borderId="5" xfId="1" applyNumberFormat="1" applyFont="1" applyFill="1" applyBorder="1" applyAlignment="1">
      <alignment wrapText="1"/>
    </xf>
    <xf numFmtId="182" fontId="7" fillId="0" borderId="0" xfId="1" applyNumberFormat="1" applyFont="1" applyFill="1" applyBorder="1" applyAlignment="1">
      <alignment wrapText="1"/>
    </xf>
    <xf numFmtId="178" fontId="7" fillId="0" borderId="5" xfId="1" applyNumberFormat="1" applyFont="1" applyFill="1" applyBorder="1" applyAlignment="1">
      <alignment wrapText="1"/>
    </xf>
    <xf numFmtId="41" fontId="6" fillId="0" borderId="4" xfId="2" applyNumberFormat="1" applyFont="1" applyFill="1" applyBorder="1">
      <alignment vertical="center"/>
    </xf>
    <xf numFmtId="0" fontId="6" fillId="0" borderId="0" xfId="0" applyFont="1"/>
    <xf numFmtId="4" fontId="7" fillId="0" borderId="0" xfId="1" applyNumberFormat="1" applyFont="1" applyFill="1">
      <alignment vertical="center"/>
    </xf>
    <xf numFmtId="0" fontId="8" fillId="0" borderId="0" xfId="1" applyFont="1" applyFill="1" applyAlignment="1">
      <alignment horizontal="justify" vertical="top" wrapText="1"/>
    </xf>
    <xf numFmtId="0" fontId="8" fillId="0" borderId="0" xfId="1" applyFont="1" applyFill="1" applyAlignment="1">
      <alignment horizontal="left" vertical="top" wrapText="1" indent="2"/>
    </xf>
    <xf numFmtId="39" fontId="7" fillId="0" borderId="0" xfId="1" applyNumberFormat="1" applyFont="1" applyFill="1" applyBorder="1">
      <alignment vertical="center"/>
    </xf>
    <xf numFmtId="39" fontId="7" fillId="0" borderId="0" xfId="1" applyNumberFormat="1" applyFont="1" applyFill="1" applyBorder="1" applyAlignment="1">
      <alignment wrapText="1"/>
    </xf>
    <xf numFmtId="39" fontId="6" fillId="0" borderId="0" xfId="0" applyNumberFormat="1" applyFont="1" applyFill="1" applyBorder="1"/>
    <xf numFmtId="37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left"/>
    </xf>
    <xf numFmtId="39" fontId="6" fillId="0" borderId="0" xfId="0" applyNumberFormat="1" applyFont="1" applyFill="1"/>
    <xf numFmtId="39" fontId="7" fillId="0" borderId="0" xfId="1" applyNumberFormat="1" applyFont="1" applyFill="1">
      <alignment vertical="center"/>
    </xf>
    <xf numFmtId="37" fontId="6" fillId="0" borderId="0" xfId="0" applyNumberFormat="1" applyFont="1"/>
    <xf numFmtId="0" fontId="7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183" fontId="7" fillId="0" borderId="0" xfId="1" applyNumberFormat="1" applyFont="1" applyFill="1" applyBorder="1" applyAlignment="1">
      <alignment wrapText="1"/>
    </xf>
    <xf numFmtId="183" fontId="7" fillId="0" borderId="0" xfId="1" applyNumberFormat="1" applyFont="1" applyFill="1" applyAlignment="1">
      <alignment wrapText="1"/>
    </xf>
    <xf numFmtId="183" fontId="7" fillId="0" borderId="0" xfId="3" applyNumberFormat="1" applyFont="1" applyFill="1" applyBorder="1" applyAlignment="1">
      <alignment horizontal="right" vertical="center"/>
    </xf>
    <xf numFmtId="183" fontId="7" fillId="0" borderId="0" xfId="1" applyNumberFormat="1" applyFont="1" applyFill="1" applyAlignment="1">
      <alignment vertical="top" wrapText="1"/>
    </xf>
    <xf numFmtId="183" fontId="7" fillId="0" borderId="0" xfId="1" applyNumberFormat="1" applyFont="1" applyFill="1" applyAlignment="1">
      <alignment horizontal="left" vertical="top" wrapText="1" indent="2"/>
    </xf>
    <xf numFmtId="183" fontId="7" fillId="0" borderId="0" xfId="1" applyNumberFormat="1" applyFont="1" applyFill="1" applyBorder="1" applyAlignment="1">
      <alignment vertical="top" wrapText="1"/>
    </xf>
    <xf numFmtId="183" fontId="7" fillId="0" borderId="4" xfId="3" applyNumberFormat="1" applyFont="1" applyFill="1" applyBorder="1" applyAlignment="1">
      <alignment horizontal="right" vertical="center"/>
    </xf>
    <xf numFmtId="183" fontId="7" fillId="0" borderId="0" xfId="1" applyNumberFormat="1" applyFont="1" applyFill="1" applyBorder="1" applyAlignment="1">
      <alignment horizontal="center" wrapText="1"/>
    </xf>
    <xf numFmtId="183" fontId="7" fillId="0" borderId="0" xfId="1" applyNumberFormat="1" applyFont="1" applyFill="1" applyAlignment="1">
      <alignment horizontal="left" vertical="top" wrapText="1" indent="4"/>
    </xf>
    <xf numFmtId="183" fontId="7" fillId="0" borderId="5" xfId="1" applyNumberFormat="1" applyFont="1" applyFill="1" applyBorder="1" applyAlignment="1">
      <alignment wrapText="1"/>
    </xf>
    <xf numFmtId="183" fontId="6" fillId="0" borderId="0" xfId="2" applyNumberFormat="1" applyFont="1" applyFill="1" applyBorder="1" applyAlignment="1">
      <alignment horizontal="right" vertical="center"/>
    </xf>
    <xf numFmtId="183" fontId="7" fillId="0" borderId="0" xfId="1" applyNumberFormat="1" applyFont="1" applyFill="1">
      <alignment vertical="center"/>
    </xf>
    <xf numFmtId="183" fontId="7" fillId="0" borderId="0" xfId="1" applyNumberFormat="1" applyFont="1" applyFill="1" applyBorder="1">
      <alignment vertical="center"/>
    </xf>
    <xf numFmtId="183" fontId="7" fillId="0" borderId="0" xfId="1" applyNumberFormat="1" applyFont="1" applyFill="1" applyAlignment="1">
      <alignment horizontal="left" vertical="top" wrapText="1" indent="1"/>
    </xf>
    <xf numFmtId="183" fontId="7" fillId="0" borderId="4" xfId="1" applyNumberFormat="1" applyFont="1" applyFill="1" applyBorder="1" applyAlignment="1">
      <alignment wrapText="1"/>
    </xf>
    <xf numFmtId="183" fontId="7" fillId="0" borderId="5" xfId="3" applyNumberFormat="1" applyFont="1" applyFill="1" applyBorder="1" applyAlignment="1">
      <alignment horizontal="right" vertical="center"/>
    </xf>
    <xf numFmtId="183" fontId="7" fillId="0" borderId="4" xfId="1" applyNumberFormat="1" applyFont="1" applyFill="1" applyBorder="1" applyAlignment="1">
      <alignment horizontal="right" wrapText="1"/>
    </xf>
    <xf numFmtId="183" fontId="6" fillId="0" borderId="0" xfId="0" applyNumberFormat="1" applyFont="1" applyFill="1"/>
    <xf numFmtId="183" fontId="6" fillId="0" borderId="0" xfId="0" applyNumberFormat="1" applyFont="1" applyFill="1" applyBorder="1"/>
    <xf numFmtId="183" fontId="6" fillId="0" borderId="4" xfId="2" applyNumberFormat="1" applyFont="1" applyFill="1" applyBorder="1">
      <alignment vertical="center"/>
    </xf>
    <xf numFmtId="183" fontId="6" fillId="0" borderId="0" xfId="2" applyNumberFormat="1" applyFont="1" applyFill="1">
      <alignment vertical="center"/>
    </xf>
    <xf numFmtId="183" fontId="6" fillId="0" borderId="0" xfId="2" applyNumberFormat="1" applyFont="1" applyFill="1" applyBorder="1">
      <alignment vertical="center"/>
    </xf>
    <xf numFmtId="183" fontId="7" fillId="0" borderId="6" xfId="1" applyNumberFormat="1" applyFont="1" applyFill="1" applyBorder="1" applyAlignment="1">
      <alignment wrapText="1"/>
    </xf>
    <xf numFmtId="179" fontId="7" fillId="0" borderId="3" xfId="1" applyNumberFormat="1" applyFont="1" applyFill="1" applyBorder="1" applyAlignment="1">
      <alignment horizontal="center" vertical="top" wrapText="1"/>
    </xf>
    <xf numFmtId="178" fontId="7" fillId="0" borderId="0" xfId="1" applyNumberFormat="1" applyFont="1" applyFill="1" applyBorder="1" applyAlignment="1">
      <alignment horizontal="justify" wrapText="1"/>
    </xf>
    <xf numFmtId="178" fontId="7" fillId="0" borderId="6" xfId="1" applyNumberFormat="1" applyFont="1" applyFill="1" applyBorder="1" applyAlignment="1">
      <alignment wrapText="1"/>
    </xf>
    <xf numFmtId="178" fontId="6" fillId="0" borderId="0" xfId="0" applyNumberFormat="1" applyFont="1" applyFill="1"/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center" wrapText="1" indent="2"/>
    </xf>
    <xf numFmtId="0" fontId="6" fillId="0" borderId="0" xfId="0" applyFont="1" applyFill="1" applyAlignment="1">
      <alignment horizontal="left" vertical="center" indent="2"/>
    </xf>
    <xf numFmtId="0" fontId="6" fillId="0" borderId="0" xfId="0" applyFont="1" applyFill="1"/>
    <xf numFmtId="0" fontId="7" fillId="0" borderId="1" xfId="1" applyFont="1" applyFill="1" applyBorder="1" applyAlignment="1">
      <alignment horizontal="center" vertical="top" wrapText="1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right" vertical="center"/>
    </xf>
    <xf numFmtId="0" fontId="7" fillId="0" borderId="1" xfId="1" applyFont="1" applyFill="1" applyBorder="1" applyAlignment="1">
      <alignment horizontal="center" vertical="center" wrapText="1"/>
    </xf>
  </cellXfs>
  <cellStyles count="4">
    <cellStyle name="一般" xfId="0" builtinId="0"/>
    <cellStyle name="一般_102年第一季-給金控" xfId="1"/>
    <cellStyle name="千分位" xfId="2" builtinId="3"/>
    <cellStyle name="百分比" xfId="3" builtinId="5"/>
  </cellStyles>
  <dxfs count="0"/>
  <tableStyles count="0" defaultTableStyle="TableStyleMedium2" defaultPivotStyle="PivotStyleLight16"/>
  <colors>
    <mruColors>
      <color rgb="FF99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  <pageSetUpPr fitToPage="1"/>
  </sheetPr>
  <dimension ref="A1:AE60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G35" sqref="G35"/>
    </sheetView>
  </sheetViews>
  <sheetFormatPr defaultColWidth="10.28515625" defaultRowHeight="15" customHeight="1"/>
  <cols>
    <col min="1" max="1" width="38.28515625" style="5" customWidth="1"/>
    <col min="2" max="2" width="2.7109375" style="5" customWidth="1"/>
    <col min="3" max="3" width="16.85546875" style="5" bestFit="1" customWidth="1"/>
    <col min="4" max="4" width="3.140625" style="5" customWidth="1"/>
    <col min="5" max="5" width="10" style="5" customWidth="1"/>
    <col min="6" max="6" width="2.28515625" style="5" customWidth="1"/>
    <col min="7" max="7" width="16.85546875" style="5" bestFit="1" customWidth="1"/>
    <col min="8" max="8" width="3.140625" style="5" customWidth="1"/>
    <col min="9" max="9" width="12" style="5" customWidth="1"/>
    <col min="10" max="10" width="2.7109375" style="5" customWidth="1"/>
    <col min="11" max="11" width="15.5703125" style="5" customWidth="1"/>
    <col min="12" max="12" width="3.140625" style="5" customWidth="1"/>
    <col min="13" max="13" width="8.140625" style="5" customWidth="1"/>
    <col min="14" max="14" width="2.7109375" style="5" customWidth="1"/>
    <col min="15" max="15" width="5.42578125" style="5" customWidth="1"/>
    <col min="16" max="16" width="25.85546875" style="5" customWidth="1"/>
    <col min="17" max="17" width="3.28515625" style="5" customWidth="1"/>
    <col min="18" max="18" width="16.85546875" style="5" bestFit="1" customWidth="1"/>
    <col min="19" max="19" width="4.7109375" style="5" customWidth="1"/>
    <col min="20" max="20" width="7.28515625" style="5" customWidth="1"/>
    <col min="21" max="21" width="1.7109375" style="5" customWidth="1"/>
    <col min="22" max="22" width="16.85546875" style="5" bestFit="1" customWidth="1"/>
    <col min="23" max="23" width="4.7109375" style="5" customWidth="1"/>
    <col min="24" max="24" width="10.7109375" style="5" customWidth="1"/>
    <col min="25" max="25" width="2" style="6" customWidth="1"/>
    <col min="26" max="26" width="16.28515625" style="5" customWidth="1"/>
    <col min="27" max="27" width="4.7109375" style="5" customWidth="1"/>
    <col min="28" max="28" width="7.28515625" style="5" customWidth="1"/>
    <col min="29" max="29" width="1.85546875" style="5" customWidth="1"/>
    <col min="30" max="30" width="12.28515625" style="5" bestFit="1" customWidth="1"/>
    <col min="31" max="31" width="13.85546875" style="5" bestFit="1" customWidth="1"/>
    <col min="32" max="16384" width="10.28515625" style="5"/>
  </cols>
  <sheetData>
    <row r="1" spans="1:29" ht="1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29" ht="15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</row>
    <row r="3" spans="1:29" ht="15" customHeight="1">
      <c r="A3" s="96" t="s">
        <v>103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</row>
    <row r="4" spans="1:29" ht="15" customHeight="1">
      <c r="A4" s="97" t="s">
        <v>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</row>
    <row r="6" spans="1:29" ht="15" customHeight="1" thickBot="1">
      <c r="A6" s="7"/>
      <c r="B6" s="7"/>
      <c r="C6" s="95" t="s">
        <v>101</v>
      </c>
      <c r="D6" s="95"/>
      <c r="E6" s="95"/>
      <c r="F6" s="7"/>
      <c r="G6" s="95" t="s">
        <v>68</v>
      </c>
      <c r="H6" s="95"/>
      <c r="I6" s="95"/>
      <c r="J6" s="7"/>
      <c r="K6" s="95" t="s">
        <v>102</v>
      </c>
      <c r="L6" s="95"/>
      <c r="M6" s="95"/>
      <c r="N6" s="7"/>
      <c r="O6" s="7"/>
      <c r="P6" s="7"/>
      <c r="Q6" s="7"/>
      <c r="R6" s="95" t="str">
        <f>C6</f>
        <v>106年3月31日</v>
      </c>
      <c r="S6" s="95"/>
      <c r="T6" s="95"/>
      <c r="U6" s="7"/>
      <c r="V6" s="95" t="str">
        <f>G6</f>
        <v>105年12月31日</v>
      </c>
      <c r="W6" s="95"/>
      <c r="X6" s="95"/>
      <c r="Y6" s="8"/>
      <c r="Z6" s="95" t="str">
        <f>K6</f>
        <v>105年3月31日</v>
      </c>
      <c r="AA6" s="95"/>
      <c r="AB6" s="95"/>
      <c r="AC6" s="9"/>
    </row>
    <row r="7" spans="1:29" ht="15" customHeight="1" thickBot="1">
      <c r="A7" s="10" t="s">
        <v>3</v>
      </c>
      <c r="B7" s="7"/>
      <c r="C7" s="62" t="s">
        <v>4</v>
      </c>
      <c r="D7" s="11"/>
      <c r="E7" s="12" t="s">
        <v>5</v>
      </c>
      <c r="F7" s="7"/>
      <c r="G7" s="62" t="s">
        <v>4</v>
      </c>
      <c r="H7" s="11"/>
      <c r="I7" s="12" t="s">
        <v>5</v>
      </c>
      <c r="J7" s="7"/>
      <c r="K7" s="62" t="s">
        <v>4</v>
      </c>
      <c r="L7" s="11"/>
      <c r="M7" s="12" t="s">
        <v>5</v>
      </c>
      <c r="N7" s="7"/>
      <c r="O7" s="7"/>
      <c r="P7" s="10" t="s">
        <v>44</v>
      </c>
      <c r="Q7" s="7"/>
      <c r="R7" s="62" t="s">
        <v>4</v>
      </c>
      <c r="S7" s="11"/>
      <c r="T7" s="12" t="s">
        <v>5</v>
      </c>
      <c r="U7" s="7"/>
      <c r="V7" s="62" t="s">
        <v>4</v>
      </c>
      <c r="W7" s="11"/>
      <c r="X7" s="12" t="s">
        <v>5</v>
      </c>
      <c r="Y7" s="8"/>
      <c r="Z7" s="62" t="s">
        <v>4</v>
      </c>
      <c r="AA7" s="11"/>
      <c r="AB7" s="12" t="s">
        <v>5</v>
      </c>
      <c r="AC7" s="7"/>
    </row>
    <row r="8" spans="1:29" ht="15" customHeight="1">
      <c r="A8" s="13" t="s">
        <v>6</v>
      </c>
      <c r="B8" s="14"/>
      <c r="C8" s="15"/>
      <c r="D8" s="15"/>
      <c r="E8" s="15"/>
      <c r="F8" s="14"/>
      <c r="G8" s="15"/>
      <c r="H8" s="15"/>
      <c r="I8" s="15"/>
      <c r="J8" s="14"/>
      <c r="K8" s="15"/>
      <c r="L8" s="15"/>
      <c r="M8" s="15"/>
      <c r="N8" s="15"/>
      <c r="O8" s="14"/>
      <c r="P8" s="13" t="s">
        <v>7</v>
      </c>
      <c r="Q8" s="14"/>
      <c r="R8" s="15"/>
      <c r="S8" s="15"/>
      <c r="T8" s="15"/>
      <c r="U8" s="14"/>
      <c r="V8" s="15"/>
      <c r="W8" s="15"/>
      <c r="X8" s="15"/>
      <c r="Y8" s="16"/>
      <c r="Z8" s="15"/>
      <c r="AA8" s="15"/>
      <c r="AB8" s="15"/>
      <c r="AC8" s="15"/>
    </row>
    <row r="9" spans="1:29" ht="15" customHeight="1">
      <c r="A9" s="17" t="s">
        <v>90</v>
      </c>
      <c r="B9" s="14"/>
      <c r="C9" s="64">
        <v>82244927</v>
      </c>
      <c r="D9" s="65"/>
      <c r="E9" s="66">
        <f>ROUND(C9*100/$C$36,0)</f>
        <v>11</v>
      </c>
      <c r="F9" s="67"/>
      <c r="G9" s="64">
        <v>82316160</v>
      </c>
      <c r="H9" s="65"/>
      <c r="I9" s="66">
        <f>ROUND(G9*100/$G$36,0)</f>
        <v>11</v>
      </c>
      <c r="J9" s="67"/>
      <c r="K9" s="64">
        <v>89547134</v>
      </c>
      <c r="L9" s="65"/>
      <c r="M9" s="66">
        <v>12</v>
      </c>
      <c r="N9" s="65"/>
      <c r="O9" s="67"/>
      <c r="P9" s="68" t="s">
        <v>32</v>
      </c>
      <c r="Q9" s="67"/>
      <c r="R9" s="65">
        <f>R47+R49</f>
        <v>71396166</v>
      </c>
      <c r="S9" s="65"/>
      <c r="T9" s="66">
        <f>ROUND(R9*100/$R$36,0)</f>
        <v>9</v>
      </c>
      <c r="U9" s="67"/>
      <c r="V9" s="65">
        <v>24811995</v>
      </c>
      <c r="W9" s="65"/>
      <c r="X9" s="66">
        <f>ROUNDUP(V9*100/$V$36,0)</f>
        <v>4</v>
      </c>
      <c r="Y9" s="64"/>
      <c r="Z9" s="65">
        <v>12747172</v>
      </c>
      <c r="AA9" s="65"/>
      <c r="AB9" s="66">
        <v>2</v>
      </c>
      <c r="AC9" s="15"/>
    </row>
    <row r="10" spans="1:29" ht="15" customHeight="1">
      <c r="A10" s="17" t="s">
        <v>33</v>
      </c>
      <c r="B10" s="14"/>
      <c r="C10" s="64">
        <v>34035158</v>
      </c>
      <c r="D10" s="65"/>
      <c r="E10" s="66">
        <f>ROUND(C10*100/$C$36,0)</f>
        <v>5</v>
      </c>
      <c r="F10" s="67"/>
      <c r="G10" s="64">
        <v>38805177</v>
      </c>
      <c r="H10" s="65"/>
      <c r="I10" s="66">
        <f>ROUND(G10*100/$G$36,0)</f>
        <v>5</v>
      </c>
      <c r="J10" s="67"/>
      <c r="K10" s="64">
        <v>62008464</v>
      </c>
      <c r="L10" s="65"/>
      <c r="M10" s="66">
        <v>9</v>
      </c>
      <c r="N10" s="65"/>
      <c r="O10" s="67"/>
      <c r="P10" s="68" t="s">
        <v>91</v>
      </c>
      <c r="Q10" s="67"/>
      <c r="R10" s="64">
        <v>814265</v>
      </c>
      <c r="S10" s="65"/>
      <c r="T10" s="66">
        <f>ROUND(R10*100/$R$36,0)</f>
        <v>0</v>
      </c>
      <c r="U10" s="67"/>
      <c r="V10" s="64">
        <v>0</v>
      </c>
      <c r="W10" s="65"/>
      <c r="X10" s="66">
        <f>ROUND(V10*100/$V$36,0)</f>
        <v>0</v>
      </c>
      <c r="Y10" s="64"/>
      <c r="Z10" s="64">
        <v>32605012</v>
      </c>
      <c r="AA10" s="65"/>
      <c r="AB10" s="66">
        <v>4</v>
      </c>
      <c r="AC10" s="15"/>
    </row>
    <row r="11" spans="1:29" ht="15" customHeight="1">
      <c r="A11" s="53" t="s">
        <v>97</v>
      </c>
      <c r="B11" s="14"/>
      <c r="C11" s="64">
        <v>444574389</v>
      </c>
      <c r="D11" s="65"/>
      <c r="E11" s="66">
        <f>ROUNDDOWN(C11*100/$C$36,0)+1</f>
        <v>60</v>
      </c>
      <c r="F11" s="67"/>
      <c r="G11" s="64">
        <v>456371483</v>
      </c>
      <c r="H11" s="65"/>
      <c r="I11" s="66">
        <f>ROUND(G11*100/$G$36,0)</f>
        <v>60</v>
      </c>
      <c r="J11" s="67"/>
      <c r="K11" s="64">
        <v>416182325</v>
      </c>
      <c r="L11" s="65"/>
      <c r="M11" s="66">
        <v>57</v>
      </c>
      <c r="N11" s="65"/>
      <c r="O11" s="67"/>
      <c r="P11" s="68" t="s">
        <v>8</v>
      </c>
      <c r="Q11" s="67"/>
      <c r="R11" s="64">
        <f>SUM(R51:R52)</f>
        <v>17227609</v>
      </c>
      <c r="S11" s="64"/>
      <c r="T11" s="66">
        <f>ROUND(R11*100/$R$36,0)</f>
        <v>2</v>
      </c>
      <c r="U11" s="69"/>
      <c r="V11" s="64">
        <v>17134455</v>
      </c>
      <c r="W11" s="64"/>
      <c r="X11" s="70">
        <f>ROUND(V11*100/$V$36,0)</f>
        <v>2</v>
      </c>
      <c r="Y11" s="71"/>
      <c r="Z11" s="64">
        <v>28415814</v>
      </c>
      <c r="AA11" s="64"/>
      <c r="AB11" s="70">
        <v>4</v>
      </c>
      <c r="AC11" s="15"/>
    </row>
    <row r="12" spans="1:29" ht="15" customHeight="1">
      <c r="A12" s="17" t="s">
        <v>86</v>
      </c>
      <c r="B12" s="14"/>
      <c r="C12" s="64">
        <v>17724705</v>
      </c>
      <c r="D12" s="65"/>
      <c r="E12" s="66">
        <f>ROUND(C12*100/$C$36,0)</f>
        <v>2</v>
      </c>
      <c r="F12" s="67"/>
      <c r="G12" s="64">
        <v>15356177</v>
      </c>
      <c r="H12" s="65"/>
      <c r="I12" s="66">
        <f>ROUND(G12*100/$G$36,0)</f>
        <v>2</v>
      </c>
      <c r="J12" s="67"/>
      <c r="K12" s="64">
        <v>14186753</v>
      </c>
      <c r="L12" s="65"/>
      <c r="M12" s="66">
        <v>2</v>
      </c>
      <c r="N12" s="65"/>
      <c r="O12" s="67"/>
      <c r="P12" s="72" t="s">
        <v>9</v>
      </c>
      <c r="Q12" s="67"/>
      <c r="R12" s="73">
        <f>SUM(R9:R11)</f>
        <v>89438040</v>
      </c>
      <c r="S12" s="65"/>
      <c r="T12" s="73">
        <f>SUM(T9:T11)</f>
        <v>11</v>
      </c>
      <c r="U12" s="67"/>
      <c r="V12" s="73">
        <f>SUM(V9:V11)</f>
        <v>41946450</v>
      </c>
      <c r="W12" s="65"/>
      <c r="X12" s="70">
        <f>ROUND(V12*100/$V$36,0)</f>
        <v>6</v>
      </c>
      <c r="Y12" s="64"/>
      <c r="Z12" s="73">
        <f>SUM(Z9:Z11)</f>
        <v>73767998</v>
      </c>
      <c r="AA12" s="65"/>
      <c r="AB12" s="70">
        <f>ROUND(Z12*100/$Z$36,0)</f>
        <v>10</v>
      </c>
      <c r="AC12" s="15"/>
    </row>
    <row r="13" spans="1:29" ht="15" customHeight="1">
      <c r="A13" s="17" t="s">
        <v>92</v>
      </c>
      <c r="B13" s="14"/>
      <c r="C13" s="65">
        <v>835000</v>
      </c>
      <c r="D13" s="65"/>
      <c r="E13" s="66">
        <f t="shared" ref="E13:E14" si="0">ROUND(C13*100/$C$36,0)</f>
        <v>0</v>
      </c>
      <c r="F13" s="67"/>
      <c r="G13" s="64">
        <v>700000</v>
      </c>
      <c r="H13" s="65"/>
      <c r="I13" s="74">
        <f t="shared" ref="I13:I14" si="1">ROUND(G13*100/$G$36,0)</f>
        <v>0</v>
      </c>
      <c r="J13" s="67"/>
      <c r="K13" s="64">
        <v>980610</v>
      </c>
      <c r="L13" s="65"/>
      <c r="M13" s="66">
        <f t="shared" ref="M13:M14" si="2">ROUND(K13*100/$G$36,0)</f>
        <v>0</v>
      </c>
      <c r="N13" s="75"/>
      <c r="O13" s="67"/>
      <c r="P13" s="75"/>
      <c r="Q13" s="75"/>
      <c r="R13" s="75"/>
      <c r="S13" s="75"/>
      <c r="T13" s="75"/>
      <c r="U13" s="75"/>
      <c r="V13" s="75"/>
      <c r="W13" s="75"/>
      <c r="X13" s="75"/>
      <c r="Y13" s="76"/>
      <c r="Z13" s="75"/>
      <c r="AA13" s="75"/>
      <c r="AB13" s="75"/>
      <c r="AC13" s="15"/>
    </row>
    <row r="14" spans="1:29" ht="15" customHeight="1">
      <c r="A14" s="17" t="s">
        <v>87</v>
      </c>
      <c r="B14" s="14"/>
      <c r="C14" s="65">
        <f>C47</f>
        <v>156786</v>
      </c>
      <c r="D14" s="65"/>
      <c r="E14" s="66">
        <f t="shared" si="0"/>
        <v>0</v>
      </c>
      <c r="F14" s="67"/>
      <c r="G14" s="64">
        <v>147132</v>
      </c>
      <c r="H14" s="65"/>
      <c r="I14" s="74">
        <f t="shared" si="1"/>
        <v>0</v>
      </c>
      <c r="J14" s="67"/>
      <c r="K14" s="64">
        <v>211123</v>
      </c>
      <c r="L14" s="65"/>
      <c r="M14" s="66">
        <f t="shared" si="2"/>
        <v>0</v>
      </c>
      <c r="N14" s="64"/>
      <c r="O14" s="67"/>
      <c r="P14" s="77" t="s">
        <v>34</v>
      </c>
      <c r="Q14" s="67"/>
      <c r="R14" s="65"/>
      <c r="S14" s="65"/>
      <c r="T14" s="65"/>
      <c r="U14" s="67"/>
      <c r="V14" s="65"/>
      <c r="W14" s="65"/>
      <c r="X14" s="65"/>
      <c r="Y14" s="64"/>
      <c r="Z14" s="65"/>
      <c r="AA14" s="65"/>
      <c r="AB14" s="65"/>
      <c r="AC14" s="15"/>
    </row>
    <row r="15" spans="1:29" ht="15" customHeight="1">
      <c r="A15" s="17" t="s">
        <v>10</v>
      </c>
      <c r="B15" s="14"/>
      <c r="C15" s="78">
        <f>SUM(C50:C51,C48)</f>
        <v>46739646</v>
      </c>
      <c r="D15" s="64"/>
      <c r="E15" s="70">
        <f>ROUND(C15*100/$C$36,0)-1</f>
        <v>5</v>
      </c>
      <c r="F15" s="67"/>
      <c r="G15" s="64">
        <v>42888060</v>
      </c>
      <c r="H15" s="64"/>
      <c r="I15" s="66">
        <f>ROUND(G15*100/$G$36,0)</f>
        <v>6</v>
      </c>
      <c r="J15" s="67"/>
      <c r="K15" s="64">
        <v>7735265</v>
      </c>
      <c r="L15" s="64"/>
      <c r="M15" s="70">
        <v>1</v>
      </c>
      <c r="N15" s="64"/>
      <c r="O15" s="67"/>
      <c r="P15" s="68" t="s">
        <v>45</v>
      </c>
      <c r="Q15" s="67"/>
      <c r="R15" s="64">
        <v>13939507</v>
      </c>
      <c r="S15" s="64"/>
      <c r="T15" s="66">
        <f>ROUND(R15*100/$R$36,0)</f>
        <v>2</v>
      </c>
      <c r="U15" s="69"/>
      <c r="V15" s="64">
        <v>13859953</v>
      </c>
      <c r="W15" s="64"/>
      <c r="X15" s="66">
        <f>ROUND(V15*100/$V$36,0)</f>
        <v>2</v>
      </c>
      <c r="Y15" s="71"/>
      <c r="Z15" s="64">
        <v>12555536</v>
      </c>
      <c r="AA15" s="64"/>
      <c r="AB15" s="66">
        <v>2</v>
      </c>
      <c r="AC15" s="15"/>
    </row>
    <row r="16" spans="1:29" ht="15" customHeight="1">
      <c r="A16" s="21" t="s">
        <v>11</v>
      </c>
      <c r="B16" s="14"/>
      <c r="C16" s="78">
        <f>SUM(C9:C15)</f>
        <v>626310611</v>
      </c>
      <c r="D16" s="64"/>
      <c r="E16" s="70">
        <f>SUM(E9:E15)</f>
        <v>83</v>
      </c>
      <c r="F16" s="67"/>
      <c r="G16" s="73">
        <f>SUM(G9:G15)</f>
        <v>636584189</v>
      </c>
      <c r="H16" s="64"/>
      <c r="I16" s="79">
        <f>SUM(I9:I15)</f>
        <v>84</v>
      </c>
      <c r="J16" s="67"/>
      <c r="K16" s="73">
        <f>SUM(K9:K15)</f>
        <v>590851674</v>
      </c>
      <c r="L16" s="64"/>
      <c r="M16" s="70">
        <f>SUM(M9:M15)</f>
        <v>81</v>
      </c>
      <c r="N16" s="65"/>
      <c r="O16" s="67"/>
      <c r="P16" s="68" t="s">
        <v>46</v>
      </c>
      <c r="Q16" s="75"/>
      <c r="R16" s="64">
        <v>39815822</v>
      </c>
      <c r="S16" s="65"/>
      <c r="T16" s="66">
        <f>ROUND(R16*100/$R$36,0)</f>
        <v>5</v>
      </c>
      <c r="U16" s="67"/>
      <c r="V16" s="78">
        <v>43998602</v>
      </c>
      <c r="W16" s="65"/>
      <c r="X16" s="66">
        <f>ROUND(V16*100/$V$36,0)</f>
        <v>6</v>
      </c>
      <c r="Y16" s="64"/>
      <c r="Z16" s="80">
        <v>56546948</v>
      </c>
      <c r="AA16" s="65"/>
      <c r="AB16" s="70">
        <v>8</v>
      </c>
      <c r="AC16" s="15"/>
    </row>
    <row r="17" spans="1:30" ht="15" customHeight="1">
      <c r="A17" s="21"/>
      <c r="B17" s="14"/>
      <c r="C17" s="64"/>
      <c r="D17" s="64"/>
      <c r="E17" s="66"/>
      <c r="F17" s="67"/>
      <c r="G17" s="64"/>
      <c r="H17" s="64"/>
      <c r="I17" s="66"/>
      <c r="J17" s="67"/>
      <c r="K17" s="64"/>
      <c r="L17" s="64"/>
      <c r="M17" s="66"/>
      <c r="N17" s="65"/>
      <c r="O17" s="67"/>
      <c r="P17" s="68"/>
      <c r="Q17" s="67"/>
      <c r="R17" s="73">
        <f>SUM(R15:R16)</f>
        <v>53755329</v>
      </c>
      <c r="S17" s="65"/>
      <c r="T17" s="79">
        <f>SUM(T14:T16)</f>
        <v>7</v>
      </c>
      <c r="U17" s="67"/>
      <c r="V17" s="73">
        <f>SUM(V15:V16)</f>
        <v>57858555</v>
      </c>
      <c r="W17" s="65"/>
      <c r="X17" s="79">
        <f>ROUND(V17*100/$V$36,0)</f>
        <v>8</v>
      </c>
      <c r="Y17" s="64"/>
      <c r="Z17" s="73">
        <f>SUM(Z15:Z16)</f>
        <v>69102484</v>
      </c>
      <c r="AA17" s="65"/>
      <c r="AB17" s="70">
        <f>ROUND(Z17*100/$Z$36,0)</f>
        <v>10</v>
      </c>
      <c r="AC17" s="15"/>
    </row>
    <row r="18" spans="1:30" ht="15" customHeight="1">
      <c r="B18" s="14"/>
      <c r="C18" s="65"/>
      <c r="D18" s="65"/>
      <c r="E18" s="65"/>
      <c r="F18" s="67"/>
      <c r="G18" s="65"/>
      <c r="H18" s="65"/>
      <c r="I18" s="65"/>
      <c r="J18" s="67"/>
      <c r="K18" s="65"/>
      <c r="L18" s="65"/>
      <c r="M18" s="65"/>
      <c r="N18" s="75"/>
      <c r="O18" s="67"/>
      <c r="P18" s="77"/>
      <c r="Q18" s="67"/>
      <c r="R18" s="65"/>
      <c r="S18" s="65"/>
      <c r="T18" s="65"/>
      <c r="U18" s="67"/>
      <c r="V18" s="65"/>
      <c r="W18" s="65"/>
      <c r="X18" s="65"/>
      <c r="Y18" s="64"/>
      <c r="Z18" s="65"/>
      <c r="AA18" s="65"/>
      <c r="AB18" s="65"/>
      <c r="AC18" s="15"/>
    </row>
    <row r="19" spans="1:30" ht="15" customHeight="1"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65"/>
      <c r="O19" s="67"/>
      <c r="P19" s="68" t="s">
        <v>12</v>
      </c>
      <c r="Q19" s="67"/>
      <c r="R19" s="78">
        <f>SUM(R12,R17)</f>
        <v>143193369</v>
      </c>
      <c r="S19" s="65"/>
      <c r="T19" s="78">
        <f>T12+T17</f>
        <v>18</v>
      </c>
      <c r="U19" s="67"/>
      <c r="V19" s="78">
        <f>SUM(V12,V17)</f>
        <v>99805005</v>
      </c>
      <c r="W19" s="65"/>
      <c r="X19" s="70">
        <f>ROUND(V19*100/$V$36,0)+1</f>
        <v>14</v>
      </c>
      <c r="Y19" s="64"/>
      <c r="Z19" s="78">
        <f>SUM(Z12,Z17)</f>
        <v>142870482</v>
      </c>
      <c r="AA19" s="65"/>
      <c r="AB19" s="70">
        <f>ROUND(Z19*100/$Z$36,0)</f>
        <v>20</v>
      </c>
      <c r="AC19" s="15"/>
    </row>
    <row r="20" spans="1:30" ht="15" customHeight="1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67"/>
      <c r="P20" s="77"/>
      <c r="Q20" s="67"/>
      <c r="R20" s="65"/>
      <c r="S20" s="65"/>
      <c r="T20" s="65"/>
      <c r="U20" s="67"/>
      <c r="V20" s="65"/>
      <c r="W20" s="65"/>
      <c r="X20" s="65"/>
      <c r="Y20" s="64"/>
      <c r="Z20" s="65"/>
      <c r="AA20" s="65"/>
      <c r="AB20" s="65"/>
      <c r="AC20" s="15"/>
    </row>
    <row r="21" spans="1:30" ht="15" customHeight="1">
      <c r="A21" s="13" t="s">
        <v>13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65"/>
      <c r="O21" s="67"/>
      <c r="P21" s="77" t="s">
        <v>47</v>
      </c>
      <c r="Q21" s="67"/>
      <c r="R21" s="65"/>
      <c r="S21" s="65"/>
      <c r="T21" s="65"/>
      <c r="U21" s="67"/>
      <c r="V21" s="65"/>
      <c r="W21" s="65"/>
      <c r="X21" s="65"/>
      <c r="Y21" s="64"/>
      <c r="Z21" s="65"/>
      <c r="AA21" s="65"/>
      <c r="AB21" s="65"/>
      <c r="AC21" s="15"/>
    </row>
    <row r="22" spans="1:30" ht="15" customHeight="1">
      <c r="A22" s="13" t="s">
        <v>88</v>
      </c>
      <c r="C22" s="64">
        <v>3000000</v>
      </c>
      <c r="D22" s="75"/>
      <c r="E22" s="66">
        <f>ROUND(C22*100/$C$36,0)+1</f>
        <v>1</v>
      </c>
      <c r="F22" s="75"/>
      <c r="G22" s="75">
        <v>3000000</v>
      </c>
      <c r="H22" s="75"/>
      <c r="I22" s="66">
        <f>ROUNDUP(G22*100/$G$36,0)</f>
        <v>1</v>
      </c>
      <c r="J22" s="75"/>
      <c r="K22" s="75"/>
      <c r="L22" s="75"/>
      <c r="M22" s="75"/>
      <c r="N22" s="65"/>
      <c r="O22" s="67"/>
      <c r="P22" s="77"/>
      <c r="Q22" s="67"/>
      <c r="R22" s="65"/>
      <c r="S22" s="65"/>
      <c r="T22" s="65"/>
      <c r="U22" s="67"/>
      <c r="V22" s="65"/>
      <c r="W22" s="65"/>
      <c r="X22" s="65"/>
      <c r="Y22" s="64"/>
      <c r="Z22" s="65"/>
      <c r="AA22" s="65"/>
      <c r="AB22" s="65"/>
      <c r="AC22" s="15"/>
    </row>
    <row r="23" spans="1:30" ht="15" customHeight="1">
      <c r="A23" s="13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65"/>
      <c r="O23" s="67"/>
      <c r="P23" s="68" t="s">
        <v>14</v>
      </c>
      <c r="Q23" s="67"/>
      <c r="R23" s="64">
        <v>400000000</v>
      </c>
      <c r="S23" s="65"/>
      <c r="T23" s="66">
        <f>ROUND(R23*100/$R$36,0)+1</f>
        <v>54</v>
      </c>
      <c r="U23" s="67"/>
      <c r="V23" s="64">
        <v>400000000</v>
      </c>
      <c r="W23" s="65"/>
      <c r="X23" s="66">
        <f>ROUND(V23*100/$V$36,0)</f>
        <v>52</v>
      </c>
      <c r="Y23" s="64"/>
      <c r="Z23" s="64">
        <v>400000000</v>
      </c>
      <c r="AA23" s="65"/>
      <c r="AB23" s="66">
        <v>55</v>
      </c>
      <c r="AC23" s="15"/>
      <c r="AD23" s="24"/>
    </row>
    <row r="24" spans="1:30" ht="15" customHeight="1">
      <c r="A24" s="13" t="s">
        <v>35</v>
      </c>
      <c r="B24" s="14"/>
      <c r="C24" s="64">
        <v>6024885</v>
      </c>
      <c r="D24" s="65"/>
      <c r="E24" s="66">
        <f>ROUND(C24*100/$C$36,0)</f>
        <v>1</v>
      </c>
      <c r="F24" s="69"/>
      <c r="G24" s="64">
        <v>6428721</v>
      </c>
      <c r="H24" s="64"/>
      <c r="I24" s="66">
        <f>ROUNDUP(G24*100/$G$36,0)</f>
        <v>1</v>
      </c>
      <c r="J24" s="69"/>
      <c r="K24" s="81">
        <v>10891543</v>
      </c>
      <c r="L24" s="64"/>
      <c r="M24" s="66">
        <v>2</v>
      </c>
      <c r="N24" s="75"/>
      <c r="O24" s="67"/>
      <c r="P24" s="68" t="s">
        <v>15</v>
      </c>
      <c r="Q24" s="67"/>
      <c r="R24" s="65"/>
      <c r="S24" s="65"/>
      <c r="T24" s="65"/>
      <c r="U24" s="67"/>
      <c r="V24" s="65"/>
      <c r="W24" s="65"/>
      <c r="X24" s="65"/>
      <c r="Y24" s="64"/>
      <c r="Z24" s="65"/>
      <c r="AA24" s="65"/>
      <c r="AB24" s="66"/>
      <c r="AC24" s="15"/>
    </row>
    <row r="25" spans="1:30" ht="15" customHeight="1">
      <c r="C25" s="75"/>
      <c r="D25" s="75"/>
      <c r="E25" s="76"/>
      <c r="F25" s="76"/>
      <c r="G25" s="76"/>
      <c r="H25" s="76"/>
      <c r="I25" s="76"/>
      <c r="J25" s="76"/>
      <c r="K25" s="76"/>
      <c r="L25" s="76"/>
      <c r="M25" s="76"/>
      <c r="N25" s="75"/>
      <c r="O25" s="67"/>
      <c r="P25" s="72" t="s">
        <v>16</v>
      </c>
      <c r="Q25" s="67"/>
      <c r="R25" s="64">
        <v>123082504</v>
      </c>
      <c r="S25" s="65"/>
      <c r="T25" s="66">
        <f>ROUND(R25*100/$R$36,0)</f>
        <v>16</v>
      </c>
      <c r="U25" s="67"/>
      <c r="V25" s="64">
        <v>123082504</v>
      </c>
      <c r="W25" s="65"/>
      <c r="X25" s="66">
        <f>ROUND(V25*100/$V$36,0)</f>
        <v>16</v>
      </c>
      <c r="Y25" s="64"/>
      <c r="Z25" s="64">
        <v>123082504</v>
      </c>
      <c r="AA25" s="65"/>
      <c r="AB25" s="66">
        <v>17</v>
      </c>
      <c r="AC25" s="15"/>
    </row>
    <row r="26" spans="1:30" ht="15" customHeight="1">
      <c r="A26" s="13" t="s">
        <v>70</v>
      </c>
      <c r="B26" s="14"/>
      <c r="C26" s="82">
        <v>2465105</v>
      </c>
      <c r="D26" s="65"/>
      <c r="E26" s="66">
        <f>ROUNDUP(C26*100/$C$36,0)-1</f>
        <v>0</v>
      </c>
      <c r="F26" s="69"/>
      <c r="G26" s="82">
        <v>2667270</v>
      </c>
      <c r="H26" s="64"/>
      <c r="I26" s="66">
        <f>ROUNDUP(G26*100/$G$36,0)-1</f>
        <v>0</v>
      </c>
      <c r="J26" s="69"/>
      <c r="K26" s="81">
        <v>3019919</v>
      </c>
      <c r="L26" s="64"/>
      <c r="M26" s="66">
        <v>1</v>
      </c>
      <c r="N26" s="65"/>
      <c r="O26" s="67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</row>
    <row r="27" spans="1:30" ht="15" customHeight="1">
      <c r="A27" s="13"/>
      <c r="B27" s="14"/>
      <c r="C27" s="82"/>
      <c r="D27" s="65"/>
      <c r="E27" s="66"/>
      <c r="F27" s="69"/>
      <c r="G27" s="82"/>
      <c r="H27" s="64"/>
      <c r="I27" s="66"/>
      <c r="J27" s="69"/>
      <c r="K27" s="81"/>
      <c r="L27" s="64"/>
      <c r="M27" s="66"/>
      <c r="N27" s="65"/>
      <c r="O27" s="67"/>
      <c r="P27" s="68" t="s">
        <v>17</v>
      </c>
      <c r="Q27" s="67"/>
      <c r="R27" s="65"/>
      <c r="S27" s="65"/>
      <c r="T27" s="65"/>
      <c r="U27" s="67"/>
      <c r="V27" s="65"/>
      <c r="W27" s="65"/>
      <c r="X27" s="65"/>
      <c r="Y27" s="64"/>
      <c r="Z27" s="65"/>
      <c r="AA27" s="65"/>
      <c r="AB27" s="64"/>
      <c r="AC27" s="15"/>
    </row>
    <row r="28" spans="1:30" ht="15" customHeight="1">
      <c r="A28" s="13" t="s">
        <v>89</v>
      </c>
      <c r="B28" s="14"/>
      <c r="C28" s="82">
        <v>6704250</v>
      </c>
      <c r="D28" s="65"/>
      <c r="E28" s="66">
        <f>ROUND(C28*100/$C$36,0)</f>
        <v>1</v>
      </c>
      <c r="F28" s="69"/>
      <c r="G28" s="82">
        <v>6704250</v>
      </c>
      <c r="H28" s="64"/>
      <c r="I28" s="66">
        <f>ROUNDUP(G28*100/$G$36,0)</f>
        <v>1</v>
      </c>
      <c r="J28" s="69"/>
      <c r="K28" s="81"/>
      <c r="L28" s="64"/>
      <c r="M28" s="66"/>
      <c r="N28" s="65"/>
      <c r="O28" s="67"/>
      <c r="P28" s="72" t="s">
        <v>18</v>
      </c>
      <c r="Q28" s="67"/>
      <c r="R28" s="64">
        <v>38088744</v>
      </c>
      <c r="S28" s="65"/>
      <c r="T28" s="66">
        <f>ROUND(R28*100/$R$36,0)</f>
        <v>5</v>
      </c>
      <c r="U28" s="67"/>
      <c r="V28" s="64">
        <v>29498989</v>
      </c>
      <c r="W28" s="65"/>
      <c r="X28" s="66">
        <f>ROUND(V28*100/$V$36,0)</f>
        <v>4</v>
      </c>
      <c r="Y28" s="64"/>
      <c r="Z28" s="64">
        <v>29498989</v>
      </c>
      <c r="AA28" s="65"/>
      <c r="AB28" s="66">
        <v>4</v>
      </c>
      <c r="AC28" s="15"/>
      <c r="AD28" s="24"/>
    </row>
    <row r="29" spans="1:30" ht="15" customHeight="1"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64"/>
      <c r="O29" s="67"/>
      <c r="P29" s="72" t="s">
        <v>19</v>
      </c>
      <c r="Q29" s="75"/>
      <c r="R29" s="64">
        <v>42799168</v>
      </c>
      <c r="S29" s="75"/>
      <c r="T29" s="66">
        <f>ROUND(R29*100/$R$36,0)</f>
        <v>6</v>
      </c>
      <c r="U29" s="75"/>
      <c r="V29" s="64">
        <v>25190170</v>
      </c>
      <c r="W29" s="75"/>
      <c r="X29" s="66">
        <f>ROUND(V29*100/$V$36,0)</f>
        <v>3</v>
      </c>
      <c r="Y29" s="64"/>
      <c r="Z29" s="64">
        <v>25190170</v>
      </c>
      <c r="AA29" s="75"/>
      <c r="AB29" s="66">
        <v>3</v>
      </c>
      <c r="AD29" s="24"/>
    </row>
    <row r="30" spans="1:30" ht="15" customHeight="1">
      <c r="A30" s="13" t="s">
        <v>48</v>
      </c>
      <c r="B30" s="14"/>
      <c r="C30" s="75"/>
      <c r="D30" s="75"/>
      <c r="E30" s="75"/>
      <c r="F30" s="67"/>
      <c r="G30" s="75"/>
      <c r="H30" s="75"/>
      <c r="I30" s="75"/>
      <c r="J30" s="67"/>
      <c r="K30" s="75"/>
      <c r="L30" s="75"/>
      <c r="M30" s="75"/>
      <c r="N30" s="65"/>
      <c r="O30" s="67"/>
      <c r="P30" s="72" t="s">
        <v>20</v>
      </c>
      <c r="Q30" s="67"/>
      <c r="R30" s="65">
        <f>R55+R56</f>
        <v>5292494</v>
      </c>
      <c r="S30" s="65"/>
      <c r="T30" s="66">
        <f>ROUND(R30*100/$R$36,0)</f>
        <v>1</v>
      </c>
      <c r="U30" s="67"/>
      <c r="V30" s="65">
        <v>85397871</v>
      </c>
      <c r="W30" s="65"/>
      <c r="X30" s="66">
        <f>ROUND(V30*100/$V$36,0)</f>
        <v>11</v>
      </c>
      <c r="Y30" s="64"/>
      <c r="Z30" s="65">
        <v>5355792</v>
      </c>
      <c r="AA30" s="65"/>
      <c r="AB30" s="66">
        <v>1</v>
      </c>
      <c r="AC30" s="15"/>
      <c r="AD30" s="24"/>
    </row>
    <row r="31" spans="1:30" ht="15" customHeight="1">
      <c r="A31" s="17" t="s">
        <v>56</v>
      </c>
      <c r="B31" s="14"/>
      <c r="C31" s="82">
        <v>104705759</v>
      </c>
      <c r="D31" s="65"/>
      <c r="E31" s="66">
        <f>ROUND(C31*100/$C$36,0)</f>
        <v>14</v>
      </c>
      <c r="F31" s="67"/>
      <c r="G31" s="82">
        <v>104705759</v>
      </c>
      <c r="H31" s="65"/>
      <c r="I31" s="66">
        <f>ROUNDDOWN(G31*100/$G$36,0)</f>
        <v>13</v>
      </c>
      <c r="J31" s="67"/>
      <c r="K31" s="65">
        <v>104752559</v>
      </c>
      <c r="L31" s="65"/>
      <c r="M31" s="66">
        <v>14</v>
      </c>
      <c r="N31" s="65"/>
      <c r="O31" s="67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</row>
    <row r="32" spans="1:30" ht="15" customHeight="1">
      <c r="A32" s="17" t="s">
        <v>93</v>
      </c>
      <c r="B32" s="14"/>
      <c r="C32" s="64">
        <v>2369715</v>
      </c>
      <c r="D32" s="64"/>
      <c r="E32" s="70">
        <f>ROUND(C32*100/$C$36,0)</f>
        <v>0</v>
      </c>
      <c r="F32" s="67"/>
      <c r="G32" s="78">
        <v>2356191</v>
      </c>
      <c r="H32" s="64"/>
      <c r="I32" s="70">
        <f>ROUND(G32*100/$G$36,0)</f>
        <v>0</v>
      </c>
      <c r="J32" s="67"/>
      <c r="K32" s="65">
        <v>16490706</v>
      </c>
      <c r="L32" s="64"/>
      <c r="M32" s="70">
        <v>2</v>
      </c>
      <c r="N32" s="75"/>
      <c r="O32" s="69"/>
      <c r="P32" s="68" t="s">
        <v>21</v>
      </c>
      <c r="Q32" s="67"/>
      <c r="R32" s="83">
        <v>-875954</v>
      </c>
      <c r="S32" s="65"/>
      <c r="T32" s="70">
        <f>ROUND(R32*100/$R$36,0)</f>
        <v>0</v>
      </c>
      <c r="U32" s="67"/>
      <c r="V32" s="83">
        <v>-528159</v>
      </c>
      <c r="W32" s="84"/>
      <c r="X32" s="70">
        <f>ROUND(V32*100/$V$36,0)</f>
        <v>0</v>
      </c>
      <c r="Y32" s="85"/>
      <c r="Z32" s="83">
        <v>8464</v>
      </c>
      <c r="AA32" s="65"/>
      <c r="AB32" s="70">
        <v>0</v>
      </c>
      <c r="AC32" s="25"/>
      <c r="AD32" s="24"/>
    </row>
    <row r="33" spans="1:31" ht="15" customHeight="1">
      <c r="A33" s="21" t="s">
        <v>23</v>
      </c>
      <c r="B33" s="14"/>
      <c r="C33" s="73">
        <f>SUM(C31:C32)</f>
        <v>107075474</v>
      </c>
      <c r="D33" s="65"/>
      <c r="E33" s="70">
        <f>SUM(E31:E32)</f>
        <v>14</v>
      </c>
      <c r="F33" s="67"/>
      <c r="G33" s="78">
        <f>SUM(G31:G32)</f>
        <v>107061950</v>
      </c>
      <c r="H33" s="65"/>
      <c r="I33" s="70">
        <f>SUM(I31:I32)</f>
        <v>13</v>
      </c>
      <c r="J33" s="67"/>
      <c r="K33" s="73">
        <f>SUM(K31:K32)</f>
        <v>121243265</v>
      </c>
      <c r="L33" s="65"/>
      <c r="M33" s="70">
        <f>ROUNDDOWN(K33*100/$K$36,0)</f>
        <v>16</v>
      </c>
      <c r="N33" s="65"/>
      <c r="O33" s="67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E33" s="3"/>
    </row>
    <row r="34" spans="1:31" ht="15" customHeight="1">
      <c r="A34" s="21" t="s">
        <v>49</v>
      </c>
      <c r="B34" s="14"/>
      <c r="C34" s="73">
        <f>C33+C26+C24+C22+C28</f>
        <v>125269714</v>
      </c>
      <c r="D34" s="65"/>
      <c r="E34" s="79">
        <f>E33+E28+E24+E22</f>
        <v>17</v>
      </c>
      <c r="F34" s="67"/>
      <c r="G34" s="73">
        <f>G33+G26+G24+G22+G28</f>
        <v>125862191</v>
      </c>
      <c r="H34" s="65"/>
      <c r="I34" s="79">
        <f>I22+I33+I26+I24+I28</f>
        <v>16</v>
      </c>
      <c r="J34" s="67"/>
      <c r="K34" s="73">
        <f>K33+K26+K24</f>
        <v>135154727</v>
      </c>
      <c r="L34" s="65"/>
      <c r="M34" s="79">
        <f>M33+M26+M24</f>
        <v>19</v>
      </c>
      <c r="N34" s="75"/>
      <c r="O34" s="67"/>
      <c r="P34" s="72" t="s">
        <v>22</v>
      </c>
      <c r="Q34" s="67"/>
      <c r="R34" s="78">
        <f>SUM(R23:R32)</f>
        <v>608386956</v>
      </c>
      <c r="S34" s="65"/>
      <c r="T34" s="78">
        <f>SUM(T23:T32)</f>
        <v>82</v>
      </c>
      <c r="U34" s="67"/>
      <c r="V34" s="78">
        <f>SUM(V23:V32)</f>
        <v>662641375</v>
      </c>
      <c r="W34" s="65"/>
      <c r="X34" s="70">
        <f>ROUND(V34*100/$V$36,0)-1</f>
        <v>86</v>
      </c>
      <c r="Y34" s="64"/>
      <c r="Z34" s="78">
        <f>SUM(Z23:Z32)</f>
        <v>583135919</v>
      </c>
      <c r="AA34" s="65"/>
      <c r="AB34" s="78">
        <f>SUM(AB23:AB32)</f>
        <v>80</v>
      </c>
      <c r="AC34" s="15"/>
    </row>
    <row r="35" spans="1:31" ht="15" customHeight="1"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67"/>
      <c r="P35" s="77"/>
      <c r="Q35" s="67"/>
      <c r="R35" s="65"/>
      <c r="S35" s="65"/>
      <c r="T35" s="65"/>
      <c r="U35" s="67"/>
      <c r="V35" s="65"/>
      <c r="W35" s="65"/>
      <c r="X35" s="65"/>
      <c r="Y35" s="64"/>
      <c r="Z35" s="65"/>
      <c r="AA35" s="65"/>
      <c r="AB35" s="65"/>
      <c r="AC35" s="15"/>
    </row>
    <row r="36" spans="1:31" ht="15" customHeight="1" thickBot="1">
      <c r="A36" s="13" t="s">
        <v>24</v>
      </c>
      <c r="B36" s="14"/>
      <c r="C36" s="86">
        <f>SUM(C16,C24,C26,C33,C22,C28)</f>
        <v>751580325</v>
      </c>
      <c r="D36" s="65"/>
      <c r="E36" s="86">
        <v>100</v>
      </c>
      <c r="F36" s="67"/>
      <c r="G36" s="86">
        <f>SUM(G16,G24,G26,G33,G28,G22)</f>
        <v>762446380</v>
      </c>
      <c r="H36" s="65"/>
      <c r="I36" s="86">
        <v>100</v>
      </c>
      <c r="J36" s="67"/>
      <c r="K36" s="86">
        <f>SUM(K16,K24,K26,K33)</f>
        <v>726006401</v>
      </c>
      <c r="L36" s="65"/>
      <c r="M36" s="86">
        <f>SUM(M16,M24,M26,M33)</f>
        <v>100</v>
      </c>
      <c r="N36" s="75"/>
      <c r="O36" s="67"/>
      <c r="P36" s="77" t="s">
        <v>50</v>
      </c>
      <c r="Q36" s="67"/>
      <c r="R36" s="86">
        <f>SUM(R34,R19)</f>
        <v>751580325</v>
      </c>
      <c r="S36" s="65"/>
      <c r="T36" s="86">
        <v>100</v>
      </c>
      <c r="U36" s="67"/>
      <c r="V36" s="86">
        <f>SUM(V34,V19)</f>
        <v>762446380</v>
      </c>
      <c r="W36" s="65"/>
      <c r="X36" s="86">
        <v>100</v>
      </c>
      <c r="Y36" s="64"/>
      <c r="Z36" s="86">
        <f>SUM(Z34,Z19)</f>
        <v>726006401</v>
      </c>
      <c r="AA36" s="65"/>
      <c r="AB36" s="86">
        <v>100</v>
      </c>
      <c r="AC36" s="15"/>
    </row>
    <row r="37" spans="1:31" ht="15" customHeight="1" thickTop="1">
      <c r="R37" s="5" t="str">
        <f>IF(R36=C36,"","error")</f>
        <v/>
      </c>
      <c r="V37" s="5" t="str">
        <f>IF(V36=G36,"","error")</f>
        <v/>
      </c>
      <c r="Z37" s="5" t="str">
        <f>IF(Z36=K36,"","error")</f>
        <v/>
      </c>
      <c r="AC37" s="15"/>
    </row>
    <row r="38" spans="1:31" ht="15" customHeight="1">
      <c r="R38" s="5" t="str">
        <f>IF(C36=R36,"","error")</f>
        <v/>
      </c>
      <c r="V38" s="5" t="str">
        <f>IF(G36=V36,"","error")</f>
        <v/>
      </c>
      <c r="Z38" s="5" t="str">
        <f>IF(K36=Z36,"","error")</f>
        <v/>
      </c>
      <c r="AC38" s="15"/>
    </row>
    <row r="39" spans="1:31" ht="15" customHeight="1">
      <c r="C39" s="29"/>
      <c r="P39" s="13"/>
      <c r="Q39" s="14"/>
      <c r="R39" s="20"/>
      <c r="S39" s="15"/>
      <c r="T39" s="15"/>
      <c r="U39" s="14"/>
      <c r="V39" s="20"/>
      <c r="W39" s="15"/>
      <c r="X39" s="15"/>
      <c r="Y39" s="16"/>
      <c r="Z39" s="15"/>
      <c r="AA39" s="15"/>
      <c r="AB39" s="15"/>
      <c r="AC39" s="15"/>
    </row>
    <row r="40" spans="1:31" ht="15" customHeight="1">
      <c r="C40" s="29"/>
      <c r="R40" s="3">
        <f>R36-C36</f>
        <v>0</v>
      </c>
      <c r="V40" s="3"/>
      <c r="AC40" s="15"/>
    </row>
    <row r="41" spans="1:31" ht="15" customHeight="1">
      <c r="Y41" s="5"/>
    </row>
    <row r="42" spans="1:31" ht="15" hidden="1" customHeight="1">
      <c r="Y42" s="5"/>
    </row>
    <row r="43" spans="1:31" ht="15" hidden="1" customHeight="1">
      <c r="Y43" s="5"/>
    </row>
    <row r="44" spans="1:31" ht="15" hidden="1" customHeight="1">
      <c r="A44" s="5">
        <v>1107</v>
      </c>
      <c r="C44" s="54">
        <v>0</v>
      </c>
      <c r="G44" s="54">
        <v>0</v>
      </c>
    </row>
    <row r="45" spans="1:31" ht="15" hidden="1" customHeight="1">
      <c r="A45" s="5">
        <v>1108</v>
      </c>
      <c r="C45" s="54">
        <v>0</v>
      </c>
      <c r="G45" s="54">
        <v>0</v>
      </c>
    </row>
    <row r="46" spans="1:31" ht="15" hidden="1" customHeight="1"/>
    <row r="47" spans="1:31" ht="15" hidden="1" customHeight="1">
      <c r="A47" s="5">
        <v>1160</v>
      </c>
      <c r="C47" s="54">
        <v>156786</v>
      </c>
      <c r="G47" s="54">
        <v>7074277</v>
      </c>
      <c r="K47" s="54">
        <v>211123</v>
      </c>
      <c r="P47" s="2" t="s">
        <v>36</v>
      </c>
      <c r="R47" s="54">
        <v>12408427</v>
      </c>
      <c r="V47" s="54">
        <v>23859329</v>
      </c>
    </row>
    <row r="48" spans="1:31" ht="15" hidden="1" customHeight="1">
      <c r="A48" s="5">
        <v>1190</v>
      </c>
      <c r="C48" s="54">
        <v>38162362</v>
      </c>
      <c r="G48" s="54">
        <v>606179</v>
      </c>
      <c r="I48" s="5" t="s">
        <v>51</v>
      </c>
      <c r="K48" s="54">
        <v>605515</v>
      </c>
      <c r="P48" s="2" t="s">
        <v>94</v>
      </c>
      <c r="Q48" s="3"/>
      <c r="R48" s="1">
        <v>23921338</v>
      </c>
      <c r="S48" s="3"/>
      <c r="T48" s="3"/>
      <c r="U48" s="3"/>
      <c r="V48" s="4">
        <v>15051904</v>
      </c>
    </row>
    <row r="49" spans="1:26" ht="15" hidden="1" customHeight="1">
      <c r="P49" s="2" t="s">
        <v>52</v>
      </c>
      <c r="Q49" s="3"/>
      <c r="R49" s="56">
        <v>58987739</v>
      </c>
      <c r="S49" s="3"/>
      <c r="T49" s="3"/>
      <c r="U49" s="3"/>
      <c r="V49" s="4">
        <v>20000000</v>
      </c>
    </row>
    <row r="50" spans="1:26" ht="15" hidden="1" customHeight="1">
      <c r="A50" s="5">
        <v>1250</v>
      </c>
      <c r="C50" s="54">
        <v>4774825</v>
      </c>
      <c r="G50" s="54">
        <v>5272763</v>
      </c>
      <c r="K50" s="54">
        <v>5406027</v>
      </c>
      <c r="P50" s="2" t="s">
        <v>53</v>
      </c>
      <c r="R50" s="54">
        <v>0</v>
      </c>
      <c r="V50" s="54">
        <v>0</v>
      </c>
    </row>
    <row r="51" spans="1:26" ht="15" hidden="1" customHeight="1">
      <c r="A51" s="5">
        <v>1298</v>
      </c>
      <c r="C51" s="54">
        <v>3802459</v>
      </c>
      <c r="G51" s="54">
        <v>301513</v>
      </c>
      <c r="K51" s="54">
        <v>1723723</v>
      </c>
      <c r="P51" s="2" t="s">
        <v>37</v>
      </c>
      <c r="Q51" s="3"/>
      <c r="R51" s="54">
        <v>496489</v>
      </c>
      <c r="V51" s="54">
        <v>414676</v>
      </c>
      <c r="Z51" s="54">
        <v>455721</v>
      </c>
    </row>
    <row r="52" spans="1:26" ht="15" hidden="1" customHeight="1">
      <c r="P52" s="2" t="s">
        <v>95</v>
      </c>
      <c r="Q52" s="3"/>
      <c r="R52" s="54">
        <v>16731120</v>
      </c>
      <c r="V52" s="54">
        <v>16731120</v>
      </c>
      <c r="Z52" s="54">
        <v>16731120</v>
      </c>
    </row>
    <row r="53" spans="1:26" ht="15" hidden="1" customHeight="1"/>
    <row r="54" spans="1:26" ht="15" hidden="1" customHeight="1">
      <c r="A54" s="5">
        <v>1559</v>
      </c>
      <c r="C54" s="54">
        <v>-2276779</v>
      </c>
      <c r="G54" s="54">
        <v>-2094637</v>
      </c>
    </row>
    <row r="55" spans="1:26" ht="15" hidden="1" customHeight="1">
      <c r="A55" s="5">
        <v>1569</v>
      </c>
      <c r="C55" s="54">
        <v>-18166151</v>
      </c>
      <c r="G55" s="54">
        <v>-17681470</v>
      </c>
      <c r="P55" s="2" t="s">
        <v>54</v>
      </c>
      <c r="R55" s="54">
        <v>399118</v>
      </c>
    </row>
    <row r="56" spans="1:26" ht="15" hidden="1" customHeight="1">
      <c r="A56" s="5">
        <v>1639</v>
      </c>
      <c r="C56" s="54">
        <v>-27603192</v>
      </c>
      <c r="G56" s="54">
        <v>-27454776</v>
      </c>
      <c r="P56" s="2" t="s">
        <v>55</v>
      </c>
      <c r="R56" s="54">
        <v>4893376</v>
      </c>
    </row>
    <row r="57" spans="1:26" ht="15" hidden="1" customHeight="1"/>
    <row r="58" spans="1:26" ht="15" hidden="1" customHeight="1">
      <c r="A58" s="5">
        <v>1561</v>
      </c>
      <c r="C58" s="55">
        <v>22421612</v>
      </c>
      <c r="G58" s="55">
        <v>22106297</v>
      </c>
    </row>
    <row r="59" spans="1:26" ht="15" hidden="1" customHeight="1">
      <c r="A59" s="5">
        <v>1672</v>
      </c>
      <c r="C59" s="54">
        <v>6704250</v>
      </c>
      <c r="G59" s="54">
        <v>6543000</v>
      </c>
    </row>
    <row r="60" spans="1:26" ht="15" hidden="1" customHeight="1"/>
  </sheetData>
  <mergeCells count="10">
    <mergeCell ref="K6:M6"/>
    <mergeCell ref="A1:AC1"/>
    <mergeCell ref="A2:AC2"/>
    <mergeCell ref="A3:AC3"/>
    <mergeCell ref="A4:AC4"/>
    <mergeCell ref="R6:T6"/>
    <mergeCell ref="V6:X6"/>
    <mergeCell ref="Z6:AB6"/>
    <mergeCell ref="C6:E6"/>
    <mergeCell ref="G6:I6"/>
  </mergeCells>
  <phoneticPr fontId="4" type="noConversion"/>
  <pageMargins left="3.937007874015748E-2" right="3.937007874015748E-2" top="0.59055118110236227" bottom="0.59055118110236227" header="0.51181102362204722" footer="0.51181102362204722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  <pageSetUpPr fitToPage="1"/>
  </sheetPr>
  <dimension ref="A1:AA53"/>
  <sheetViews>
    <sheetView zoomScale="90" zoomScaleNormal="90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Z20" sqref="Z20"/>
    </sheetView>
  </sheetViews>
  <sheetFormatPr defaultColWidth="10.28515625" defaultRowHeight="15" customHeight="1"/>
  <cols>
    <col min="1" max="1" width="32.85546875" style="5" bestFit="1" customWidth="1"/>
    <col min="2" max="2" width="4.42578125" style="5" customWidth="1"/>
    <col min="3" max="3" width="14.85546875" style="5" hidden="1" customWidth="1"/>
    <col min="4" max="4" width="3.42578125" style="5" hidden="1" customWidth="1"/>
    <col min="5" max="5" width="7" style="5" hidden="1" customWidth="1"/>
    <col min="6" max="6" width="3.5703125" style="5" hidden="1" customWidth="1"/>
    <col min="7" max="7" width="14.85546875" style="5" hidden="1" customWidth="1"/>
    <col min="8" max="8" width="3.140625" style="5" hidden="1" customWidth="1"/>
    <col min="9" max="9" width="7" style="5" hidden="1" customWidth="1"/>
    <col min="10" max="10" width="2.85546875" style="5" hidden="1" customWidth="1"/>
    <col min="11" max="11" width="15.140625" style="5" hidden="1" customWidth="1"/>
    <col min="12" max="12" width="2.5703125" style="5" hidden="1" customWidth="1"/>
    <col min="13" max="13" width="10.28515625" style="5" hidden="1" customWidth="1"/>
    <col min="14" max="14" width="3.28515625" style="5" hidden="1" customWidth="1"/>
    <col min="15" max="15" width="13.85546875" style="5" hidden="1" customWidth="1"/>
    <col min="16" max="16" width="2.5703125" style="5" hidden="1" customWidth="1"/>
    <col min="17" max="17" width="10.28515625" style="5" hidden="1" customWidth="1"/>
    <col min="18" max="18" width="12.140625" style="5" customWidth="1"/>
    <col min="19" max="19" width="15" style="5" customWidth="1"/>
    <col min="20" max="20" width="2.5703125" style="5" customWidth="1"/>
    <col min="21" max="21" width="10.28515625" style="5"/>
    <col min="22" max="22" width="3.28515625" style="5" customWidth="1"/>
    <col min="23" max="23" width="13.85546875" style="5" customWidth="1"/>
    <col min="24" max="24" width="2.5703125" style="5" customWidth="1"/>
    <col min="25" max="16384" width="10.28515625" style="5"/>
  </cols>
  <sheetData>
    <row r="1" spans="1:27" ht="1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7" ht="15" customHeight="1">
      <c r="A2" s="96" t="s">
        <v>43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7" ht="15" customHeight="1">
      <c r="A3" s="96" t="s">
        <v>100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1:27" ht="15" customHeight="1">
      <c r="A4" s="97" t="s">
        <v>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7" ht="15" customHeight="1">
      <c r="A5" s="30"/>
    </row>
    <row r="6" spans="1:27" ht="15" customHeight="1" thickBot="1">
      <c r="A6" s="7"/>
      <c r="B6" s="7"/>
      <c r="C6" s="98" t="s">
        <v>67</v>
      </c>
      <c r="D6" s="98"/>
      <c r="E6" s="98"/>
      <c r="F6" s="7"/>
      <c r="G6" s="98" t="s">
        <v>57</v>
      </c>
      <c r="H6" s="98"/>
      <c r="I6" s="98"/>
      <c r="K6" s="98" t="s">
        <v>65</v>
      </c>
      <c r="L6" s="98"/>
      <c r="M6" s="98"/>
      <c r="N6" s="7"/>
      <c r="O6" s="98" t="s">
        <v>66</v>
      </c>
      <c r="P6" s="98"/>
      <c r="Q6" s="98"/>
      <c r="S6" s="98" t="s">
        <v>104</v>
      </c>
      <c r="T6" s="98"/>
      <c r="U6" s="98"/>
      <c r="V6" s="7"/>
      <c r="W6" s="98" t="s">
        <v>105</v>
      </c>
      <c r="X6" s="98"/>
      <c r="Y6" s="98"/>
    </row>
    <row r="7" spans="1:27" ht="15" customHeight="1" thickBot="1">
      <c r="A7" s="7"/>
      <c r="B7" s="7"/>
      <c r="C7" s="8" t="s">
        <v>4</v>
      </c>
      <c r="D7" s="31"/>
      <c r="E7" s="12" t="s">
        <v>5</v>
      </c>
      <c r="F7" s="9"/>
      <c r="G7" s="8" t="s">
        <v>4</v>
      </c>
      <c r="H7" s="31"/>
      <c r="I7" s="12" t="s">
        <v>5</v>
      </c>
      <c r="K7" s="63" t="s">
        <v>4</v>
      </c>
      <c r="L7" s="31"/>
      <c r="M7" s="12" t="s">
        <v>5</v>
      </c>
      <c r="N7" s="9"/>
      <c r="O7" s="63" t="s">
        <v>4</v>
      </c>
      <c r="P7" s="31"/>
      <c r="Q7" s="12" t="s">
        <v>5</v>
      </c>
      <c r="S7" s="12" t="s">
        <v>4</v>
      </c>
      <c r="T7" s="31"/>
      <c r="U7" s="12" t="s">
        <v>5</v>
      </c>
      <c r="V7" s="9"/>
      <c r="W7" s="87" t="s">
        <v>4</v>
      </c>
      <c r="X7" s="31"/>
      <c r="Y7" s="12" t="s">
        <v>5</v>
      </c>
    </row>
    <row r="8" spans="1:27" ht="15" customHeight="1">
      <c r="A8" s="7" t="s">
        <v>25</v>
      </c>
      <c r="B8" s="7"/>
      <c r="C8" s="55">
        <v>-207598559</v>
      </c>
      <c r="D8" s="32"/>
      <c r="E8" s="26">
        <f>ROUNDUP(C8*100/$C$8,0)</f>
        <v>100</v>
      </c>
      <c r="F8" s="32"/>
      <c r="G8" s="55">
        <v>-194497480</v>
      </c>
      <c r="H8" s="32"/>
      <c r="I8" s="47">
        <f>ROUND(G8*100/$G$8,0)</f>
        <v>100</v>
      </c>
      <c r="K8" s="26">
        <f>S8-C8</f>
        <v>262150624</v>
      </c>
      <c r="L8" s="32"/>
      <c r="M8" s="26">
        <f>ROUNDUP(K8*100/$K$8,0)</f>
        <v>100</v>
      </c>
      <c r="N8" s="32"/>
      <c r="O8" s="26">
        <f>W8-G8</f>
        <v>243596601</v>
      </c>
      <c r="P8" s="32"/>
      <c r="Q8" s="26">
        <f>ROUNDDOWN(O8*100/$O$8,0)</f>
        <v>100</v>
      </c>
      <c r="S8" s="26">
        <v>54552065</v>
      </c>
      <c r="T8" s="34"/>
      <c r="U8" s="26">
        <f>ROUNDUP(S8*100/$S$8,0)</f>
        <v>100</v>
      </c>
      <c r="V8" s="34"/>
      <c r="W8" s="26">
        <v>49099121</v>
      </c>
      <c r="X8" s="34"/>
      <c r="Y8" s="26">
        <f>ROUND(W8*100/$W$8,0)</f>
        <v>100</v>
      </c>
    </row>
    <row r="9" spans="1:27" ht="15" customHeight="1">
      <c r="A9" s="7" t="s">
        <v>38</v>
      </c>
      <c r="B9" s="7"/>
      <c r="C9" s="55">
        <v>184687995</v>
      </c>
      <c r="D9" s="34"/>
      <c r="E9" s="33">
        <f>ROUNDUP(C9*100/$C$8,0)</f>
        <v>-89</v>
      </c>
      <c r="F9" s="34"/>
      <c r="G9" s="55">
        <v>189468285</v>
      </c>
      <c r="H9" s="34"/>
      <c r="I9" s="45">
        <f>ROUND(G9*100/$G$8,0)</f>
        <v>-97</v>
      </c>
      <c r="J9" s="35"/>
      <c r="K9" s="33">
        <f>S9-C9</f>
        <v>-232796678</v>
      </c>
      <c r="L9" s="34"/>
      <c r="M9" s="33">
        <f>ROUNDUP(K9*100/$K$8,0)</f>
        <v>-89</v>
      </c>
      <c r="N9" s="34"/>
      <c r="O9" s="33">
        <f>W9-G9</f>
        <v>-234891559</v>
      </c>
      <c r="P9" s="34"/>
      <c r="Q9" s="33">
        <f>ROUND(O9*100/$O$8,0)</f>
        <v>-96</v>
      </c>
      <c r="R9" s="35"/>
      <c r="S9" s="26">
        <v>-48108683</v>
      </c>
      <c r="T9" s="34"/>
      <c r="U9" s="33">
        <f>ROUNDUP(S9*100/$S$8,0)+1</f>
        <v>-88</v>
      </c>
      <c r="V9" s="34"/>
      <c r="W9" s="26">
        <v>-45423274</v>
      </c>
      <c r="X9" s="34"/>
      <c r="Y9" s="33">
        <f>ROUND(W9*100/$W$8,0)</f>
        <v>-93</v>
      </c>
    </row>
    <row r="10" spans="1:27" ht="15" customHeight="1">
      <c r="A10" s="7" t="s">
        <v>26</v>
      </c>
      <c r="B10" s="7"/>
      <c r="C10" s="45">
        <f>SUM(C8:C9)</f>
        <v>-22910564</v>
      </c>
      <c r="D10" s="32"/>
      <c r="E10" s="45">
        <f>SUM(E8:E9)</f>
        <v>11</v>
      </c>
      <c r="F10" s="32"/>
      <c r="G10" s="23">
        <f>SUM(G8:G9)</f>
        <v>-5029195</v>
      </c>
      <c r="H10" s="32"/>
      <c r="I10" s="33">
        <f>SUM(I8:I9)</f>
        <v>3</v>
      </c>
      <c r="K10" s="33">
        <f>SUM(K8:K9)</f>
        <v>29353946</v>
      </c>
      <c r="L10" s="32"/>
      <c r="M10" s="45">
        <f>SUM(M8:M9)</f>
        <v>11</v>
      </c>
      <c r="N10" s="32"/>
      <c r="O10" s="19">
        <f>SUM(O8:O9)</f>
        <v>8705042</v>
      </c>
      <c r="P10" s="32"/>
      <c r="Q10" s="45">
        <f>SUM(Q8:Q9)</f>
        <v>4</v>
      </c>
      <c r="S10" s="48">
        <f>SUM(S8:S9)</f>
        <v>6443382</v>
      </c>
      <c r="T10" s="34"/>
      <c r="U10" s="33">
        <f>SUM(U8:U9)</f>
        <v>12</v>
      </c>
      <c r="V10" s="34"/>
      <c r="W10" s="48">
        <f>SUM(W8:W9)</f>
        <v>3675847</v>
      </c>
      <c r="X10" s="34"/>
      <c r="Y10" s="33">
        <f>SUM(Y8:Y9)</f>
        <v>7</v>
      </c>
    </row>
    <row r="11" spans="1:27" ht="15" customHeight="1">
      <c r="A11" s="7"/>
      <c r="B11" s="7"/>
      <c r="C11" s="15"/>
      <c r="D11" s="32"/>
      <c r="E11" s="15"/>
      <c r="F11" s="32"/>
      <c r="G11" s="15"/>
      <c r="H11" s="32"/>
      <c r="I11" s="15"/>
      <c r="K11" s="15"/>
      <c r="L11" s="32"/>
      <c r="M11" s="15"/>
      <c r="N11" s="32"/>
      <c r="O11" s="15"/>
      <c r="P11" s="32"/>
      <c r="Q11" s="15"/>
      <c r="S11" s="25"/>
      <c r="T11" s="34"/>
      <c r="U11" s="25"/>
      <c r="V11" s="34"/>
      <c r="W11" s="25"/>
      <c r="X11" s="34"/>
      <c r="Y11" s="25"/>
    </row>
    <row r="12" spans="1:27" ht="15" customHeight="1">
      <c r="A12" s="7" t="s">
        <v>39</v>
      </c>
      <c r="B12" s="7"/>
      <c r="C12" s="15"/>
      <c r="D12" s="32"/>
      <c r="E12" s="15"/>
      <c r="F12" s="32"/>
      <c r="G12" s="15"/>
      <c r="H12" s="32"/>
      <c r="I12" s="15"/>
      <c r="K12" s="15"/>
      <c r="L12" s="32"/>
      <c r="M12" s="15"/>
      <c r="N12" s="32"/>
      <c r="O12" s="15"/>
      <c r="P12" s="32"/>
      <c r="Q12" s="15"/>
      <c r="S12" s="25"/>
      <c r="T12" s="34"/>
      <c r="U12" s="25"/>
      <c r="V12" s="34"/>
      <c r="W12" s="25"/>
      <c r="X12" s="34"/>
      <c r="Y12" s="25"/>
    </row>
    <row r="13" spans="1:27" ht="15" customHeight="1">
      <c r="A13" s="7" t="s">
        <v>79</v>
      </c>
      <c r="B13" s="7"/>
      <c r="C13" s="55">
        <v>-12175827</v>
      </c>
      <c r="D13" s="32"/>
      <c r="E13" s="26">
        <f>ROUNDUP(C13*100/$C$8,0)</f>
        <v>6</v>
      </c>
      <c r="F13" s="32"/>
      <c r="G13" s="55">
        <v>-13142719</v>
      </c>
      <c r="H13" s="32"/>
      <c r="I13" s="47">
        <f>ROUND(G13*100/$G$8,0)</f>
        <v>7</v>
      </c>
      <c r="K13" s="18">
        <f>S13-C13</f>
        <v>13075438</v>
      </c>
      <c r="L13" s="32"/>
      <c r="M13" s="26">
        <f>ROUNDUP(K13*100/$K$8,0)</f>
        <v>5</v>
      </c>
      <c r="N13" s="32"/>
      <c r="O13" s="26">
        <f t="shared" ref="O13:O14" si="0">W13-G13</f>
        <v>14651178</v>
      </c>
      <c r="P13" s="32"/>
      <c r="Q13" s="26">
        <f t="shared" ref="Q13:Q14" si="1">ROUNDDOWN(O13*100/$O$8,0)</f>
        <v>6</v>
      </c>
      <c r="S13" s="90">
        <f>SUM(S45:S46)-S14</f>
        <v>899611</v>
      </c>
      <c r="T13" s="34"/>
      <c r="U13" s="26">
        <f>ROUNDUP(S13*100/$S$8,0)-1</f>
        <v>1</v>
      </c>
      <c r="V13" s="34"/>
      <c r="W13" s="90">
        <f>SUM(W45:W46)-W14</f>
        <v>1508459</v>
      </c>
      <c r="X13" s="34"/>
      <c r="Y13" s="26">
        <f t="shared" ref="Y13:Y14" si="2">ROUND(W13*100/$W$8,0)</f>
        <v>3</v>
      </c>
      <c r="AA13" s="18"/>
    </row>
    <row r="14" spans="1:27" ht="15" customHeight="1">
      <c r="A14" s="7" t="s">
        <v>80</v>
      </c>
      <c r="B14" s="7"/>
      <c r="C14" s="55">
        <v>3967613</v>
      </c>
      <c r="D14" s="32"/>
      <c r="E14" s="33">
        <f>ROUNDUP(C14*100/$C$8,0)</f>
        <v>-2</v>
      </c>
      <c r="F14" s="32"/>
      <c r="G14" s="55">
        <v>0</v>
      </c>
      <c r="H14" s="32"/>
      <c r="I14" s="45">
        <f>ROUND(G14*100/$G$8,0)</f>
        <v>0</v>
      </c>
      <c r="K14" s="33">
        <f>S14-C14</f>
        <v>-5597489</v>
      </c>
      <c r="L14" s="32"/>
      <c r="M14" s="26">
        <f>ROUNDUP(K14*100/$K$8,0)</f>
        <v>-3</v>
      </c>
      <c r="N14" s="32"/>
      <c r="O14" s="33">
        <f t="shared" si="0"/>
        <v>821305</v>
      </c>
      <c r="P14" s="32"/>
      <c r="Q14" s="26">
        <f t="shared" si="1"/>
        <v>0</v>
      </c>
      <c r="S14" s="90">
        <f>SUM(S40:S42,S46:S50)</f>
        <v>-1629876</v>
      </c>
      <c r="T14" s="34"/>
      <c r="U14" s="33">
        <f t="shared" ref="U14" si="3">ROUNDUP(S14*100/$S$8,0)</f>
        <v>-3</v>
      </c>
      <c r="V14" s="34"/>
      <c r="W14" s="90">
        <f>SUM(W40:W42,W46:W50)</f>
        <v>821305</v>
      </c>
      <c r="X14" s="34"/>
      <c r="Y14" s="26">
        <f t="shared" si="2"/>
        <v>2</v>
      </c>
    </row>
    <row r="15" spans="1:27" ht="15" customHeight="1">
      <c r="A15" s="7" t="s">
        <v>27</v>
      </c>
      <c r="B15" s="7"/>
      <c r="C15" s="23">
        <f>SUM(C13:C14)</f>
        <v>-8208214</v>
      </c>
      <c r="D15" s="32"/>
      <c r="E15" s="46">
        <f>SUM(E13:E14)</f>
        <v>4</v>
      </c>
      <c r="F15" s="32"/>
      <c r="G15" s="19">
        <f>SUM(G13:G14)</f>
        <v>-13142719</v>
      </c>
      <c r="H15" s="32"/>
      <c r="I15" s="46">
        <f>SUM(I13:I14)</f>
        <v>7</v>
      </c>
      <c r="K15" s="22">
        <f>SUM(K13:K14)</f>
        <v>7477949</v>
      </c>
      <c r="L15" s="32"/>
      <c r="M15" s="46">
        <f>SUM(M13:M14)</f>
        <v>2</v>
      </c>
      <c r="N15" s="32"/>
      <c r="O15" s="22">
        <f>SUM(O13:O14)</f>
        <v>15472483</v>
      </c>
      <c r="P15" s="32"/>
      <c r="Q15" s="46">
        <f>SUM(Q13:Q14)</f>
        <v>6</v>
      </c>
      <c r="S15" s="48">
        <f>SUM(S13:S14)</f>
        <v>-730265</v>
      </c>
      <c r="T15" s="34"/>
      <c r="U15" s="48">
        <f>SUM(U13:U14)</f>
        <v>-2</v>
      </c>
      <c r="V15" s="34"/>
      <c r="W15" s="48">
        <f>SUM(W13:W14)</f>
        <v>2329764</v>
      </c>
      <c r="X15" s="34"/>
      <c r="Y15" s="48">
        <f>SUM(Y13:Y14)</f>
        <v>5</v>
      </c>
    </row>
    <row r="16" spans="1:27" ht="15" customHeight="1">
      <c r="A16" s="7"/>
      <c r="B16" s="7"/>
      <c r="C16" s="15"/>
      <c r="D16" s="32"/>
      <c r="E16" s="15"/>
      <c r="F16" s="32"/>
      <c r="G16" s="15"/>
      <c r="H16" s="32"/>
      <c r="I16" s="15"/>
      <c r="K16" s="15"/>
      <c r="L16" s="32"/>
      <c r="M16" s="15"/>
      <c r="N16" s="32"/>
      <c r="O16" s="15"/>
      <c r="P16" s="32"/>
      <c r="Q16" s="15"/>
      <c r="S16" s="25"/>
      <c r="T16" s="34"/>
      <c r="U16" s="25"/>
      <c r="V16" s="34"/>
      <c r="W16" s="25"/>
      <c r="X16" s="34"/>
      <c r="Y16" s="25"/>
    </row>
    <row r="17" spans="1:27" ht="15" customHeight="1">
      <c r="A17" s="7" t="s">
        <v>28</v>
      </c>
      <c r="B17" s="7"/>
      <c r="C17" s="20">
        <f>SUM(C10,C15)</f>
        <v>-31118778</v>
      </c>
      <c r="D17" s="32"/>
      <c r="E17" s="44">
        <f>E10+E15</f>
        <v>15</v>
      </c>
      <c r="F17" s="32"/>
      <c r="G17" s="18">
        <f>SUM(G10,G15)</f>
        <v>-18171914</v>
      </c>
      <c r="H17" s="32"/>
      <c r="I17" s="15">
        <f>ROUND(G17*100/G8,0)</f>
        <v>9</v>
      </c>
      <c r="K17" s="20">
        <f>SUM(K10,K15)</f>
        <v>36831895</v>
      </c>
      <c r="L17" s="32"/>
      <c r="M17" s="25">
        <f>M10+M15</f>
        <v>13</v>
      </c>
      <c r="N17" s="32"/>
      <c r="O17" s="20">
        <f>SUM(O10,O15)</f>
        <v>24177525</v>
      </c>
      <c r="P17" s="32"/>
      <c r="Q17" s="44">
        <f>Q10+Q15</f>
        <v>10</v>
      </c>
      <c r="S17" s="25">
        <f>SUM(S10,S15)</f>
        <v>5713117</v>
      </c>
      <c r="T17" s="34"/>
      <c r="U17" s="25">
        <f>U10+U15</f>
        <v>10</v>
      </c>
      <c r="V17" s="34"/>
      <c r="W17" s="25">
        <f>SUM(W10,W15)</f>
        <v>6005611</v>
      </c>
      <c r="X17" s="34"/>
      <c r="Y17" s="25">
        <f>Y10+Y15</f>
        <v>12</v>
      </c>
    </row>
    <row r="18" spans="1:27" ht="15" customHeight="1">
      <c r="A18" s="7"/>
      <c r="B18" s="7"/>
      <c r="C18" s="15"/>
      <c r="D18" s="32"/>
      <c r="E18" s="15"/>
      <c r="F18" s="32"/>
      <c r="G18" s="15"/>
      <c r="H18" s="32"/>
      <c r="I18" s="15"/>
      <c r="K18" s="15"/>
      <c r="L18" s="32"/>
      <c r="M18" s="15"/>
      <c r="N18" s="32"/>
      <c r="O18" s="16"/>
      <c r="P18" s="32"/>
      <c r="Q18" s="15"/>
      <c r="S18" s="25"/>
      <c r="T18" s="34"/>
      <c r="U18" s="25"/>
      <c r="V18" s="34"/>
      <c r="W18" s="25"/>
      <c r="X18" s="34"/>
      <c r="Y18" s="25"/>
      <c r="AA18" s="18"/>
    </row>
    <row r="19" spans="1:27" ht="15" customHeight="1">
      <c r="A19" s="52" t="s">
        <v>96</v>
      </c>
      <c r="B19" s="7"/>
      <c r="C19" s="55">
        <v>-54778771</v>
      </c>
      <c r="D19" s="32"/>
      <c r="E19" s="33">
        <f>ROUNDDOWN(C19*100/$C$8,0)</f>
        <v>26</v>
      </c>
      <c r="F19" s="32"/>
      <c r="G19" s="55">
        <v>2667668</v>
      </c>
      <c r="H19" s="32"/>
      <c r="I19" s="47">
        <f>ROUND(G19*100/$G$8,0)</f>
        <v>-1</v>
      </c>
      <c r="K19" s="33">
        <f>S19-C19</f>
        <v>53959030</v>
      </c>
      <c r="L19" s="32"/>
      <c r="M19" s="33">
        <f>ROUND(K19*100/$K$8,0)</f>
        <v>21</v>
      </c>
      <c r="N19" s="32"/>
      <c r="O19" s="33">
        <f t="shared" ref="O19" si="4">W19-G19</f>
        <v>-3702427</v>
      </c>
      <c r="P19" s="32"/>
      <c r="Q19" s="33">
        <f>ROUND(O19*100/O8,0)</f>
        <v>-2</v>
      </c>
      <c r="S19" s="33">
        <v>-819741</v>
      </c>
      <c r="T19" s="34"/>
      <c r="U19" s="33">
        <f>ROUND(S19*100/$S$8,0)+1</f>
        <v>-1</v>
      </c>
      <c r="V19" s="34"/>
      <c r="W19" s="33">
        <v>-1034759</v>
      </c>
      <c r="X19" s="34"/>
      <c r="Y19" s="33">
        <f>ROUNDDOWN(W19*100/$W$8,0)</f>
        <v>-2</v>
      </c>
    </row>
    <row r="20" spans="1:27" ht="15" customHeight="1">
      <c r="A20" s="7"/>
      <c r="B20" s="7"/>
      <c r="C20" s="15"/>
      <c r="D20" s="32"/>
      <c r="E20" s="15"/>
      <c r="F20" s="32"/>
      <c r="G20" s="15"/>
      <c r="H20" s="32"/>
      <c r="I20" s="15"/>
      <c r="K20" s="15"/>
      <c r="L20" s="32"/>
      <c r="M20" s="15"/>
      <c r="N20" s="32"/>
      <c r="O20" s="15"/>
      <c r="P20" s="32"/>
      <c r="Q20" s="15"/>
      <c r="S20" s="25"/>
      <c r="T20" s="34"/>
      <c r="U20" s="25"/>
      <c r="V20" s="34"/>
      <c r="W20" s="25"/>
      <c r="X20" s="34"/>
      <c r="Y20" s="25"/>
    </row>
    <row r="21" spans="1:27" ht="15" customHeight="1">
      <c r="A21" s="7" t="s">
        <v>40</v>
      </c>
      <c r="B21" s="7"/>
      <c r="C21" s="36">
        <f>SUM(C17:C20)</f>
        <v>-85897549</v>
      </c>
      <c r="D21" s="32"/>
      <c r="E21" s="45">
        <f>ROUND(C21*100/$C$8,0)</f>
        <v>41</v>
      </c>
      <c r="F21" s="32"/>
      <c r="G21" s="36">
        <f>SUM(G17:G20)</f>
        <v>-15504246</v>
      </c>
      <c r="H21" s="32"/>
      <c r="I21" s="45">
        <f>ROUND(G21*100/$G$8,0)</f>
        <v>8</v>
      </c>
      <c r="K21" s="23">
        <f>SUM(K17:K20)</f>
        <v>90790925</v>
      </c>
      <c r="L21" s="32"/>
      <c r="M21" s="33">
        <f>ROUND(K21*100/$K$8,0)</f>
        <v>35</v>
      </c>
      <c r="N21" s="32"/>
      <c r="O21" s="23">
        <f>SUM(O17:O20)</f>
        <v>20475098</v>
      </c>
      <c r="P21" s="32"/>
      <c r="Q21" s="37">
        <f>SUM(Q17:Q19)</f>
        <v>8</v>
      </c>
      <c r="S21" s="33">
        <f>SUM(S17:S20)</f>
        <v>4893376</v>
      </c>
      <c r="T21" s="34"/>
      <c r="U21" s="33">
        <f>ROUND(S21*100/$S$8,0)</f>
        <v>9</v>
      </c>
      <c r="V21" s="34"/>
      <c r="W21" s="33">
        <f>SUM(W17:W20)</f>
        <v>4970852</v>
      </c>
      <c r="X21" s="34"/>
      <c r="Y21" s="33">
        <f t="shared" ref="Y21" si="5">ROUND(W21*100/$W$8,0)</f>
        <v>10</v>
      </c>
    </row>
    <row r="22" spans="1:27" ht="15" customHeight="1">
      <c r="A22" s="7"/>
      <c r="B22" s="7"/>
      <c r="C22" s="38"/>
      <c r="D22" s="32"/>
      <c r="E22" s="16"/>
      <c r="F22" s="32"/>
      <c r="G22" s="38"/>
      <c r="H22" s="32"/>
      <c r="I22" s="16"/>
      <c r="K22" s="38"/>
      <c r="L22" s="32"/>
      <c r="M22" s="16"/>
      <c r="N22" s="32"/>
      <c r="O22" s="38"/>
      <c r="P22" s="32"/>
      <c r="Q22" s="39"/>
      <c r="S22" s="26"/>
      <c r="T22" s="34"/>
      <c r="U22" s="26"/>
      <c r="V22" s="34"/>
      <c r="W22" s="26"/>
      <c r="X22" s="34"/>
      <c r="Y22" s="26"/>
    </row>
    <row r="23" spans="1:27" ht="15" customHeight="1">
      <c r="A23" s="7" t="s">
        <v>41</v>
      </c>
      <c r="B23" s="7"/>
      <c r="C23" s="38"/>
      <c r="D23" s="32"/>
      <c r="E23" s="16"/>
      <c r="F23" s="32"/>
      <c r="G23" s="38"/>
      <c r="H23" s="32"/>
      <c r="I23" s="16"/>
      <c r="K23" s="38"/>
      <c r="L23" s="32"/>
      <c r="M23" s="16"/>
      <c r="N23" s="32"/>
      <c r="O23" s="38"/>
      <c r="P23" s="32"/>
      <c r="Q23" s="39"/>
      <c r="S23" s="26"/>
      <c r="T23" s="34"/>
      <c r="U23" s="26"/>
      <c r="V23" s="34"/>
      <c r="W23" s="26"/>
      <c r="X23" s="34"/>
      <c r="Y23" s="26"/>
    </row>
    <row r="24" spans="1:27" ht="15" customHeight="1">
      <c r="A24" s="91" t="s">
        <v>81</v>
      </c>
      <c r="B24" s="7"/>
      <c r="C24" s="38"/>
      <c r="D24" s="32"/>
      <c r="E24" s="16"/>
      <c r="F24" s="32"/>
      <c r="G24" s="38"/>
      <c r="H24" s="32"/>
      <c r="I24" s="16"/>
      <c r="K24" s="38"/>
      <c r="L24" s="32"/>
      <c r="M24" s="16"/>
      <c r="N24" s="32"/>
      <c r="O24" s="38"/>
      <c r="P24" s="32"/>
      <c r="Q24" s="39"/>
      <c r="S24" s="26"/>
      <c r="T24" s="34"/>
      <c r="U24" s="26"/>
      <c r="V24" s="34"/>
      <c r="W24" s="26"/>
      <c r="X24" s="34"/>
      <c r="Y24" s="26"/>
    </row>
    <row r="25" spans="1:27" ht="15" customHeight="1">
      <c r="A25" s="92" t="s">
        <v>82</v>
      </c>
      <c r="B25" s="7"/>
      <c r="C25" s="38"/>
      <c r="D25" s="32"/>
      <c r="E25" s="16"/>
      <c r="F25" s="32"/>
      <c r="G25" s="38"/>
      <c r="H25" s="32"/>
      <c r="I25" s="16"/>
      <c r="K25" s="38"/>
      <c r="L25" s="32"/>
      <c r="M25" s="16"/>
      <c r="N25" s="32"/>
      <c r="O25" s="38"/>
      <c r="P25" s="32"/>
      <c r="Q25" s="39"/>
      <c r="S25" s="26">
        <v>0</v>
      </c>
      <c r="T25" s="34"/>
      <c r="U25" s="26">
        <f>ROUND(S25*100/$S$8,0)</f>
        <v>0</v>
      </c>
      <c r="V25" s="88"/>
      <c r="W25" s="26">
        <v>0</v>
      </c>
      <c r="X25" s="88"/>
      <c r="Y25" s="26">
        <f t="shared" ref="Y25:Y26" si="6">ROUND(W25*100/$W$8,0)</f>
        <v>0</v>
      </c>
    </row>
    <row r="26" spans="1:27" ht="15" customHeight="1">
      <c r="A26" s="93" t="s">
        <v>83</v>
      </c>
      <c r="B26" s="7"/>
      <c r="C26" s="38"/>
      <c r="D26" s="32"/>
      <c r="E26" s="16"/>
      <c r="F26" s="32"/>
      <c r="G26" s="38"/>
      <c r="H26" s="32"/>
      <c r="I26" s="16"/>
      <c r="K26" s="38"/>
      <c r="L26" s="32"/>
      <c r="M26" s="16"/>
      <c r="N26" s="32"/>
      <c r="O26" s="38"/>
      <c r="P26" s="32"/>
      <c r="Q26" s="39"/>
      <c r="S26" s="26">
        <v>0</v>
      </c>
      <c r="T26" s="34"/>
      <c r="U26" s="26">
        <f>ROUND(S26*100/$S$8,0)</f>
        <v>0</v>
      </c>
      <c r="V26" s="88"/>
      <c r="W26" s="26">
        <v>0</v>
      </c>
      <c r="X26" s="88"/>
      <c r="Y26" s="26">
        <f t="shared" si="6"/>
        <v>0</v>
      </c>
    </row>
    <row r="27" spans="1:27" ht="15" customHeight="1">
      <c r="B27" s="7"/>
      <c r="C27" s="38"/>
      <c r="D27" s="32"/>
      <c r="E27" s="16"/>
      <c r="F27" s="32"/>
      <c r="G27" s="38"/>
      <c r="H27" s="32"/>
      <c r="I27" s="16"/>
      <c r="K27" s="38"/>
      <c r="L27" s="32"/>
      <c r="M27" s="16"/>
      <c r="N27" s="32"/>
      <c r="O27" s="38"/>
      <c r="P27" s="32"/>
      <c r="Q27" s="39"/>
      <c r="S27" s="26"/>
      <c r="T27" s="34"/>
      <c r="U27" s="26"/>
      <c r="V27" s="34"/>
      <c r="W27" s="26"/>
      <c r="X27" s="34"/>
      <c r="Y27" s="26"/>
    </row>
    <row r="28" spans="1:27" ht="15" customHeight="1">
      <c r="A28" s="91" t="s">
        <v>84</v>
      </c>
      <c r="B28" s="7"/>
      <c r="C28" s="38"/>
      <c r="D28" s="32"/>
      <c r="E28" s="16"/>
      <c r="F28" s="32"/>
      <c r="G28" s="38"/>
      <c r="H28" s="32"/>
      <c r="I28" s="16"/>
      <c r="K28" s="38"/>
      <c r="L28" s="32"/>
      <c r="M28" s="16"/>
      <c r="N28" s="32"/>
      <c r="O28" s="38"/>
      <c r="P28" s="32"/>
      <c r="Q28" s="39"/>
      <c r="S28" s="26"/>
      <c r="T28" s="34"/>
      <c r="U28" s="26"/>
      <c r="V28" s="34"/>
      <c r="W28" s="26"/>
      <c r="X28" s="34"/>
      <c r="Y28" s="26"/>
    </row>
    <row r="29" spans="1:27" ht="15" customHeight="1">
      <c r="A29" s="17" t="s">
        <v>29</v>
      </c>
      <c r="B29" s="7"/>
      <c r="C29" s="36">
        <f>-'3410'!D3+'3410'!F3</f>
        <v>-838867</v>
      </c>
      <c r="D29" s="32"/>
      <c r="E29" s="33">
        <f>ROUNDUP(C29*100/$C$8,0)</f>
        <v>1</v>
      </c>
      <c r="F29" s="32"/>
      <c r="G29" s="33">
        <f>'3410'!J3-'3410'!H3</f>
        <v>-331190</v>
      </c>
      <c r="H29" s="32"/>
      <c r="I29" s="33">
        <f>ROUND(G29*100/G8,0)</f>
        <v>0</v>
      </c>
      <c r="K29" s="33">
        <f>S29-C29</f>
        <v>491072</v>
      </c>
      <c r="L29" s="32"/>
      <c r="M29" s="49">
        <f>ROUND(K29*100/$K$8,0)</f>
        <v>0</v>
      </c>
      <c r="N29" s="32"/>
      <c r="O29" s="33">
        <f>W29-G29</f>
        <v>549206</v>
      </c>
      <c r="P29" s="32"/>
      <c r="Q29" s="33">
        <f>ROUND(O29*100/$O$8,0)</f>
        <v>0</v>
      </c>
      <c r="S29" s="33">
        <f>'106Q1資產負債表 -查核 '!R32-'106Q1資產負債表 -查核 '!V32</f>
        <v>-347795</v>
      </c>
      <c r="T29" s="34"/>
      <c r="U29" s="33">
        <f>ROUND(S29*100/$S$8,0)</f>
        <v>-1</v>
      </c>
      <c r="V29" s="34"/>
      <c r="W29" s="33">
        <f>-'3410'!G5</f>
        <v>218016</v>
      </c>
      <c r="X29" s="34"/>
      <c r="Y29" s="33">
        <f t="shared" ref="Y29" si="7">ROUND(W29*100/$W$8,0)</f>
        <v>0</v>
      </c>
    </row>
    <row r="30" spans="1:27" ht="15" customHeight="1">
      <c r="A30" s="7"/>
      <c r="B30" s="7"/>
      <c r="C30" s="38"/>
      <c r="D30" s="32"/>
      <c r="E30" s="16"/>
      <c r="F30" s="32"/>
      <c r="G30" s="38"/>
      <c r="H30" s="32"/>
      <c r="I30" s="16"/>
      <c r="K30" s="38"/>
      <c r="L30" s="32"/>
      <c r="M30" s="16"/>
      <c r="N30" s="32"/>
      <c r="O30" s="38"/>
      <c r="P30" s="32"/>
      <c r="Q30" s="39"/>
      <c r="S30" s="26"/>
      <c r="T30" s="34"/>
      <c r="U30" s="26"/>
      <c r="V30" s="34"/>
      <c r="W30" s="26"/>
      <c r="X30" s="34"/>
      <c r="Y30" s="26"/>
    </row>
    <row r="31" spans="1:27" ht="15" customHeight="1" thickBot="1">
      <c r="A31" s="7" t="s">
        <v>85</v>
      </c>
      <c r="B31" s="7"/>
      <c r="C31" s="27">
        <f>C21+C29</f>
        <v>-86736416</v>
      </c>
      <c r="D31" s="32"/>
      <c r="E31" s="28">
        <f>ROUNDUP(C31*100/$C$8,0)</f>
        <v>42</v>
      </c>
      <c r="F31" s="32"/>
      <c r="G31" s="27">
        <f>G21+G29</f>
        <v>-15835436</v>
      </c>
      <c r="H31" s="32"/>
      <c r="I31" s="28">
        <f>ROUNDUP(G31*100/$G$8,0)</f>
        <v>9</v>
      </c>
      <c r="K31" s="27">
        <f>K21+K29</f>
        <v>91281997</v>
      </c>
      <c r="L31" s="32"/>
      <c r="M31" s="28">
        <f>ROUND(K31*100/$K$8,0)</f>
        <v>35</v>
      </c>
      <c r="N31" s="32"/>
      <c r="O31" s="27">
        <f>O21+O29</f>
        <v>21024304</v>
      </c>
      <c r="P31" s="32"/>
      <c r="Q31" s="40">
        <f>ROUND(O31*100/$O$8,0)</f>
        <v>9</v>
      </c>
      <c r="S31" s="89">
        <f>S21+SUM(S25:S29)</f>
        <v>4545581</v>
      </c>
      <c r="T31" s="34"/>
      <c r="U31" s="89">
        <f>ROUNDDOWN(S31*100/$S$8,0)</f>
        <v>8</v>
      </c>
      <c r="V31" s="34"/>
      <c r="W31" s="89">
        <f>W21+SUM(W25:W29)</f>
        <v>5188868</v>
      </c>
      <c r="X31" s="34"/>
      <c r="Y31" s="89">
        <f>ROUND(W31*100/$W$8,0)-1</f>
        <v>10</v>
      </c>
    </row>
    <row r="32" spans="1:27" ht="15" customHeight="1" thickTop="1">
      <c r="A32" s="30"/>
    </row>
    <row r="33" spans="1:25" ht="15" customHeight="1" thickBot="1">
      <c r="A33" s="7"/>
      <c r="B33" s="7"/>
      <c r="C33" s="95" t="str">
        <f>C6</f>
        <v>105年1月1日至6月30日</v>
      </c>
      <c r="D33" s="95"/>
      <c r="E33" s="95"/>
      <c r="F33" s="7"/>
      <c r="G33" s="95" t="str">
        <f>FiscalPeriod1C</f>
        <v>104年1月1日至6月30日</v>
      </c>
      <c r="H33" s="95"/>
      <c r="I33" s="95"/>
      <c r="K33" s="95" t="str">
        <f>K6</f>
        <v>105年7月1日至9月30日</v>
      </c>
      <c r="L33" s="95"/>
      <c r="M33" s="95"/>
      <c r="N33" s="7"/>
      <c r="O33" s="95" t="str">
        <f>O6</f>
        <v>104年7月1日至9月30日</v>
      </c>
      <c r="P33" s="95"/>
      <c r="Q33" s="95"/>
      <c r="S33" s="95" t="str">
        <f>S6</f>
        <v>106年1月1日至3月31日</v>
      </c>
      <c r="T33" s="95"/>
      <c r="U33" s="95"/>
      <c r="V33" s="7"/>
      <c r="W33" s="95" t="str">
        <f>W6</f>
        <v>105年1月1日至3月31日</v>
      </c>
      <c r="X33" s="95"/>
      <c r="Y33" s="95"/>
    </row>
    <row r="34" spans="1:25" ht="15" customHeight="1" thickBot="1">
      <c r="A34" s="7"/>
      <c r="B34" s="7"/>
      <c r="C34" s="41" t="s">
        <v>30</v>
      </c>
      <c r="D34" s="32"/>
      <c r="E34" s="41" t="s">
        <v>31</v>
      </c>
      <c r="F34" s="32"/>
      <c r="G34" s="41" t="s">
        <v>30</v>
      </c>
      <c r="H34" s="32"/>
      <c r="I34" s="41" t="s">
        <v>31</v>
      </c>
      <c r="K34" s="41" t="s">
        <v>30</v>
      </c>
      <c r="L34" s="32"/>
      <c r="M34" s="41" t="s">
        <v>31</v>
      </c>
      <c r="N34" s="32"/>
      <c r="O34" s="41" t="s">
        <v>30</v>
      </c>
      <c r="P34" s="32"/>
      <c r="Q34" s="41" t="s">
        <v>31</v>
      </c>
      <c r="S34" s="41" t="s">
        <v>30</v>
      </c>
      <c r="T34" s="32"/>
      <c r="U34" s="41" t="s">
        <v>31</v>
      </c>
      <c r="V34" s="32"/>
      <c r="W34" s="41" t="s">
        <v>30</v>
      </c>
      <c r="X34" s="32"/>
      <c r="Y34" s="41" t="s">
        <v>31</v>
      </c>
    </row>
    <row r="35" spans="1:25" ht="15" customHeight="1" thickBot="1">
      <c r="A35" s="7" t="s">
        <v>42</v>
      </c>
      <c r="B35" s="7"/>
      <c r="C35" s="42">
        <v>0.22</v>
      </c>
      <c r="D35" s="32"/>
      <c r="E35" s="42">
        <v>0.19</v>
      </c>
      <c r="F35" s="32"/>
      <c r="G35" s="42">
        <v>0.4</v>
      </c>
      <c r="H35" s="32"/>
      <c r="I35" s="42">
        <v>0.34</v>
      </c>
      <c r="K35" s="42">
        <f>K17/'106Q1資產負債表 -查核 '!R23*10</f>
        <v>0.92079737499999992</v>
      </c>
      <c r="L35" s="32"/>
      <c r="M35" s="42">
        <f>K21/'106Q1資產負債表 -查核 '!R23*10</f>
        <v>2.2697731249999999</v>
      </c>
      <c r="N35" s="32"/>
      <c r="O35" s="42">
        <f>O17/'106Q1資產負債表 -查核 '!Z23*10</f>
        <v>0.60443812499999994</v>
      </c>
      <c r="P35" s="32"/>
      <c r="Q35" s="42">
        <f>O21/'106Q1資產負債表 -查核 '!Z23*10</f>
        <v>0.51187744999999996</v>
      </c>
      <c r="S35" s="42">
        <f>S17/'106Q1資產負債表 -查核 '!R23*10</f>
        <v>0.14282792499999999</v>
      </c>
      <c r="T35" s="32"/>
      <c r="U35" s="42">
        <f>S21/'106Q1資產負債表 -查核 '!R23*10</f>
        <v>0.1223344</v>
      </c>
      <c r="V35" s="32"/>
      <c r="W35" s="42">
        <f>W17/'106Q1資產負債表 -查核 '!Z23*10</f>
        <v>0.15014027500000002</v>
      </c>
      <c r="X35" s="32"/>
      <c r="Y35" s="42">
        <f>W21/'106Q1資產負債表 -查核 '!Z23*10</f>
        <v>0.1242713</v>
      </c>
    </row>
    <row r="36" spans="1:25" ht="15" customHeight="1" thickTop="1">
      <c r="A36" s="7"/>
      <c r="B36" s="7"/>
      <c r="C36" s="15"/>
      <c r="D36" s="32"/>
      <c r="E36" s="15"/>
      <c r="F36" s="32"/>
      <c r="G36" s="15"/>
      <c r="H36" s="32"/>
      <c r="I36" s="15"/>
    </row>
    <row r="37" spans="1:25" ht="15" customHeight="1">
      <c r="K37" s="24"/>
      <c r="Q37" s="43"/>
    </row>
    <row r="38" spans="1:25" ht="15" hidden="1" customHeight="1">
      <c r="K38" s="24"/>
      <c r="Q38" s="43"/>
      <c r="W38" s="3"/>
    </row>
    <row r="39" spans="1:25" ht="15" hidden="1" customHeight="1">
      <c r="Q39" s="43"/>
      <c r="W39" s="3"/>
    </row>
    <row r="40" spans="1:25" ht="15" hidden="1" customHeight="1">
      <c r="B40" s="5" t="s">
        <v>72</v>
      </c>
      <c r="Q40" s="43"/>
      <c r="S40" s="59">
        <v>0</v>
      </c>
      <c r="W40" s="59">
        <v>0</v>
      </c>
    </row>
    <row r="41" spans="1:25" ht="15" hidden="1" customHeight="1">
      <c r="B41" s="5" t="s">
        <v>73</v>
      </c>
      <c r="S41" s="94"/>
      <c r="W41" s="94"/>
    </row>
    <row r="42" spans="1:25" ht="15" hidden="1" customHeight="1">
      <c r="B42" s="5" t="s">
        <v>74</v>
      </c>
      <c r="S42" s="59">
        <v>0</v>
      </c>
      <c r="W42" s="60">
        <v>0</v>
      </c>
    </row>
    <row r="43" spans="1:25" ht="15" hidden="1" customHeight="1"/>
    <row r="44" spans="1:25" ht="15" hidden="1" customHeight="1"/>
    <row r="45" spans="1:25" ht="15" hidden="1" customHeight="1">
      <c r="B45" s="51" t="s">
        <v>75</v>
      </c>
      <c r="S45" s="59">
        <v>1790719</v>
      </c>
      <c r="W45" s="59">
        <v>2753150</v>
      </c>
    </row>
    <row r="46" spans="1:25" ht="15" hidden="1" customHeight="1">
      <c r="B46" s="5" t="s">
        <v>76</v>
      </c>
      <c r="S46" s="59">
        <v>-2520984</v>
      </c>
      <c r="W46" s="59">
        <v>-423386</v>
      </c>
    </row>
    <row r="47" spans="1:25" ht="15" hidden="1" customHeight="1"/>
    <row r="48" spans="1:25" ht="15" hidden="1" customHeight="1">
      <c r="B48" s="5" t="s">
        <v>77</v>
      </c>
      <c r="S48" s="59">
        <v>891108</v>
      </c>
      <c r="W48" s="59">
        <v>1244691</v>
      </c>
    </row>
    <row r="49" spans="2:23" ht="15" hidden="1" customHeight="1"/>
    <row r="50" spans="2:23" ht="15" hidden="1" customHeight="1">
      <c r="B50" s="5" t="s">
        <v>78</v>
      </c>
      <c r="S50" s="59">
        <v>0</v>
      </c>
      <c r="W50" s="59">
        <v>0</v>
      </c>
    </row>
    <row r="51" spans="2:23" ht="15" hidden="1" customHeight="1"/>
    <row r="52" spans="2:23" ht="15" hidden="1" customHeight="1"/>
    <row r="53" spans="2:23" ht="15" hidden="1" customHeight="1"/>
  </sheetData>
  <mergeCells count="16">
    <mergeCell ref="A1:Y1"/>
    <mergeCell ref="A2:Y2"/>
    <mergeCell ref="C33:E33"/>
    <mergeCell ref="G33:I33"/>
    <mergeCell ref="C6:E6"/>
    <mergeCell ref="G6:I6"/>
    <mergeCell ref="K33:M33"/>
    <mergeCell ref="O33:Q33"/>
    <mergeCell ref="S6:U6"/>
    <mergeCell ref="W6:Y6"/>
    <mergeCell ref="S33:U33"/>
    <mergeCell ref="W33:Y33"/>
    <mergeCell ref="A3:Y3"/>
    <mergeCell ref="A4:Y4"/>
    <mergeCell ref="K6:M6"/>
    <mergeCell ref="O6:Q6"/>
  </mergeCells>
  <phoneticPr fontId="5" type="noConversion"/>
  <pageMargins left="0.15748031496062992" right="0.15748031496062992" top="0.59055118110236227" bottom="0.59055118110236227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"/>
  <sheetViews>
    <sheetView zoomScaleNormal="100" workbookViewId="0">
      <selection activeCell="G5" sqref="G5"/>
    </sheetView>
  </sheetViews>
  <sheetFormatPr defaultRowHeight="13.5"/>
  <cols>
    <col min="1" max="1" width="9.140625" style="50"/>
    <col min="2" max="2" width="21.5703125" style="50" bestFit="1" customWidth="1"/>
    <col min="3" max="3" width="11.28515625" style="50" bestFit="1" customWidth="1"/>
    <col min="4" max="4" width="9.140625" style="50"/>
    <col min="5" max="5" width="10.5703125" style="50" bestFit="1" customWidth="1"/>
    <col min="6" max="6" width="12.28515625" style="50" bestFit="1" customWidth="1"/>
    <col min="7" max="7" width="11.28515625" style="50" bestFit="1" customWidth="1"/>
    <col min="8" max="8" width="9.5703125" style="50" bestFit="1" customWidth="1"/>
    <col min="9" max="11" width="12.28515625" style="50" bestFit="1" customWidth="1"/>
    <col min="12" max="16384" width="9.140625" style="50"/>
  </cols>
  <sheetData>
    <row r="2" spans="1:12">
      <c r="D2" s="50" t="s">
        <v>69</v>
      </c>
      <c r="E2" s="50" t="s">
        <v>64</v>
      </c>
      <c r="F2" s="50" t="s">
        <v>58</v>
      </c>
      <c r="G2" s="50" t="s">
        <v>59</v>
      </c>
      <c r="H2" s="50" t="s">
        <v>60</v>
      </c>
      <c r="I2" s="50" t="s">
        <v>61</v>
      </c>
      <c r="J2" s="50" t="s">
        <v>62</v>
      </c>
      <c r="K2" s="50" t="s">
        <v>63</v>
      </c>
      <c r="L2" s="50" t="s">
        <v>71</v>
      </c>
    </row>
    <row r="3" spans="1:12">
      <c r="A3" s="58" t="s">
        <v>98</v>
      </c>
      <c r="B3" s="58" t="s">
        <v>99</v>
      </c>
      <c r="C3" s="57">
        <v>875954</v>
      </c>
      <c r="D3" s="57">
        <v>528159</v>
      </c>
      <c r="E3" s="57">
        <v>-936339</v>
      </c>
      <c r="F3" s="57">
        <v>-310708</v>
      </c>
      <c r="G3" s="57">
        <v>-8464</v>
      </c>
      <c r="H3" s="57">
        <v>209552</v>
      </c>
      <c r="I3" s="57">
        <v>1220874</v>
      </c>
      <c r="J3" s="59">
        <v>-121638</v>
      </c>
      <c r="K3" s="59">
        <v>84373</v>
      </c>
    </row>
    <row r="5" spans="1:12">
      <c r="C5" s="61">
        <f>C3-D3</f>
        <v>347795</v>
      </c>
      <c r="G5" s="61">
        <f>G3-H3</f>
        <v>-218016</v>
      </c>
    </row>
  </sheetData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P a r t M a p   x m l n s : x s i = " h t t p : / / w w w . w 3 . o r g / 2 0 0 1 / X M L S c h e m a - i n s t a n c e "   x m l n s : x s d = " h t t p : / / w w w . w 3 . o r g / 2 0 0 1 / X M L S c h e m a " >  
     < P a r t s >  
         < P a r t I t e m >  
             < P r o p e r t y N a m e > T B L i n k L i s t K e y < / P r o p e r t y N a m e >  
             < V a l u e > { B 1 5 E 3 8 F 8 - 7 B C 6 - 4 F 3 2 - A C 4 3 - C F 4 D F 3 5 B F C 7 9 } < / V a l u e >  
         < / P a r t I t e m >  
         < P a r t I t e m >  
             < P r o p e r t y N a m e > D A L i n k L i s t K e y < / P r o p e r t y N a m e >  
             < V a l u e > { 3 F 9 3 B 3 4 0 - 9 1 D C - 4 3 8 E - 9 B B B - 0 B E 7 C 4 E 8 1 2 D C } < / V a l u e >  
         < / P a r t I t e m >  
         < P a r t I t e m >  
             < P r o p e r t y N a m e > T B L i n k T y p e L i n k H i g h l i g h t < / P r o p e r t y N a m e >  
             < V a l u e > F a l s e < / V a l u e >  
         < / P a r t I t e m >  
     < / P a r t s >  
 < / P a r t M a p > 
</file>

<file path=customXml/item2.xml>��< ? x m l   v e r s i o n = " 1 . 0 "   e n c o d i n g = " u t f - 1 6 " ? > < A r r a y O f T B L i n k   x m l n s : x s i = " h t t p : / / w w w . w 3 . o r g / 2 0 0 1 / X M L S c h e m a - i n s t a n c e "   x m l n s : x s d = " h t t p : / / w w w . w 3 . o r g / 2 0 0 1 / X M L S c h e m a " >  
     < T B L i n k >  
         < V e r s i o n > 4 < / V e r s i o n >  
         < C o l u m n F i l t e r s / >  
         < D A L i n k I D > a 6 4 6 d d f 7 - e 5 a 1 - 4 d 8 e - 9 d a c - 8 6 d 6 4 f 3 a d 5 1 1 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 2 2 9 8   1 0 5 . 3 . 3 1 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 - 4 5 5 7 2 1 . 0 0 0 0 < / N u m e r i c V a l u e >  
         < V a l u e > - 4 5 5 7 2 1 . 0 0 0 0 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 P r i o r P e r i o d 4 B a l a n c e < / C o l u m n N a m e >  
         < U s e r F r i e n d l y C o l u m n N a m e > 1 0 5 . 3 . 3 1 < / U s e r F r i e n d l y C o l u m n N a m e >  
         < A c c o u n t N u m b e r > 2 2 9 8 < / A c c o u n t N u m b e r >  
         < R o u n d e d > f a l s e < / R o u n d e d >  
     < / T B L i n k >  
     < T B L i n k >  
         < V e r s i o n > 4 < / V e r s i o n >  
         < C o l u m n F i l t e r s / >  
         < D A L i n k I D > 3 f f 2 a 1 0 c - 6 b d 5 - 4 1 b 0 - 9 b 6 2 - 0 f 5 9 b 5 e 0 0 1 e e 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 2 2 6 0   1 0 5 . 3 . 3 1 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 - 1 6 7 3 1 1 2 0 . 0 0 0 0 < / N u m e r i c V a l u e >  
         < V a l u e > - 1 6 7 3 1 1 2 0 . 0 0 0 0 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 P r i o r P e r i o d 4 B a l a n c e < / C o l u m n N a m e >  
         < U s e r F r i e n d l y C o l u m n N a m e > 1 0 5 . 3 . 3 1 < / U s e r F r i e n d l y C o l u m n N a m e >  
         < A c c o u n t N u m b e r > 2 2 6 0 < / A c c o u n t N u m b e r >  
         < R o u n d e d > f a l s e < / R o u n d e d >  
     < / T B L i n k >  
     < T B L i n k >  
         < V e r s i o n > 4 < / V e r s i o n >  
         < C o l u m n F i l t e r s / >  
         < D A L i n k I D > e 3 a 7 0 7 0 9 - 6 7 3 f - 4 f f 1 - 9 7 d b - e 5 d 4 4 e d 0 8 e e 0 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 1 1 0 7   1 0 5 . 9 . 3 0 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  1 0 6 . 3 . 3 1 < / T B D o c N a m e >  
         < T B C h a r t N a m e > D e t a i l < / T B C h a r t N a m e >  
         < C o l u m n N a m e > P r i o r P e r i o d 2 B a l a n c e < / C o l u m n N a m e >  
         < U s e r F r i e n d l y C o l u m n N a m e > 1 0 5 . 9 . 3 0 < / U s e r F r i e n d l y C o l u m n N a m e >  
         < A c c o u n t N u m b e r > 1 1 0 7 < / A c c o u n t N u m b e r >  
         < R o u n d e d > f a l s e < / R o u n d e d >  
     < / T B L i n k >  
     < T B L i n k >  
         < V e r s i o n > 4 < / V e r s i o n >  
         < C o l u m n F i l t e r s / >  
         < D A L i n k I D > 9 6 9 9 5 d 0 9 - f e 1 e - 4 8 f 2 - 9 e 7 b - d 5 a 0 9 4 b 6 f f 3 7 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 1 1 0 8   1 0 5 . 9 . 3 0 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  1 0 6 . 3 . 3 1 < / T B D o c N a m e >  
         < T B C h a r t N a m e > D e t a i l < / T B C h a r t N a m e >  
         < C o l u m n N a m e > P r i o r P e r i o d 2 B a l a n c e < / C o l u m n N a m e >  
         < U s e r F r i e n d l y C o l u m n N a m e > 1 0 5 . 9 . 3 0 < / U s e r F r i e n d l y C o l u m n N a m e >  
         < A c c o u n t N u m b e r > 1 1 0 8 < / A c c o u n t N u m b e r >  
         < R o u n d e d > f a l s e < / R o u n d e d >  
     < / T B L i n k >  
     < T B L i n k >  
         < V e r s i o n > 4 < / V e r s i o n >  
         < C o l u m n F i l t e r s / >  
         < D A L i n k I D > 7 f 9 5 e a 2 0 - 5 c 1 7 - 4 c 5 d - b c c 1 - 3 6 0 9 7 1 9 2 b 3 e 7 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 1 1 6 0   1 0 5 . 9 . 3 0 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 7 0 7 4 2 7 7 . 0 0 0 0 < / N u m e r i c V a l u e >  
         < V a l u e > 7 0 7 4 2 7 7 . 0 0 0 0 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 P r i o r P e r i o d 2 B a l a n c e < / C o l u m n N a m e >  
         < U s e r F r i e n d l y C o l u m n N a m e > 1 0 5 . 9 . 3 0 < / U s e r F r i e n d l y C o l u m n N a m e >  
         < A c c o u n t N u m b e r > 1 1 6 0 < / A c c o u n t N u m b e r >  
         < R o u n d e d > f a l s e < / R o u n d e d >  
     < / T B L i n k >  
     < T B L i n k >  
         < V e r s i o n > 4 < / V e r s i o n >  
         < C o l u m n F i l t e r s / >  
         < D A L i n k I D > 5 6 0 7 b 0 f 3 - 1 9 4 b - 4 e 9 1 - 9 5 e e - 4 b d 1 c b 2 4 4 c 8 7 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 1 1 9 0   1 0 5 . 9 . 3 0 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 6 0 6 1 7 9 . 0 0 0 0 < / N u m e r i c V a l u e >  
         < V a l u e > 6 0 6 1 7 9 . 0 0 0 0 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 P r i o r P e r i o d 2 B a l a n c e < / C o l u m n N a m e >  
         < U s e r F r i e n d l y C o l u m n N a m e > 1 0 5 . 9 . 3 0 < / U s e r F r i e n d l y C o l u m n N a m e >  
         < A c c o u n t N u m b e r > 1 1 9 0 < / A c c o u n t N u m b e r >  
         < R o u n d e d > f a l s e < / R o u n d e d >  
     < / T B L i n k >  
     < T B L i n k >  
         < V e r s i o n > 4 < / V e r s i o n >  
         < C o l u m n F i l t e r s / >  
         < D A L i n k I D > 6 9 a 8 4 5 e 9 - f 8 2 c - 4 b 4 b - 9 f 9 e - 0 b b 3 5 8 a f 4 7 0 e 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 1 2 5 0   1 0 5 . 9 . 3 0 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 5 2 7 2 7 6 3 . 0 0 0 0 < / N u m e r i c V a l u e >  
         < V a l u e > 5 2 7 2 7 6 3 . 0 0 0 0 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 P r i o r P e r i o d 2 B a l a n c e < / C o l u m n N a m e >  
         < U s e r F r i e n d l y C o l u m n N a m e > 1 0 5 . 9 . 3 0 < / U s e r F r i e n d l y C o l u m n N a m e >  
         < A c c o u n t N u m b e r > 1 2 5 0 < / A c c o u n t N u m b e r >  
         < R o u n d e d > f a l s e < / R o u n d e d >  
     < / T B L i n k >  
     < T B L i n k >  
         < V e r s i o n > 4 < / V e r s i o n >  
         < C o l u m n F i l t e r s / >  
         < D A L i n k I D > d c 8 6 2 e e 7 - a 0 e 6 - 4 4 6 5 - b e 8 b - 6 1 d 4 4 3 8 5 f c 3 c 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 1 2 9 8   1 0 5 . 9 . 3 0 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 3 0 1 5 1 3 . 0 0 0 0 < / N u m e r i c V a l u e >  
         < V a l u e > 3 0 1 5 1 3 . 0 0 0 0 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 P r i o r P e r i o d 2 B a l a n c e < / C o l u m n N a m e >  
         < U s e r F r i e n d l y C o l u m n N a m e > 1 0 5 . 9 . 3 0 < / U s e r F r i e n d l y C o l u m n N a m e >  
         < A c c o u n t N u m b e r > 1 2 9 8 < / A c c o u n t N u m b e r >  
         < R o u n d e d > f a l s e < / R o u n d e d >  
     < / T B L i n k >  
     < T B L i n k >  
         < V e r s i o n > 4 < / V e r s i o n >  
         < C o l u m n F i l t e r s / >  
         < D A L i n k I D > 1 3 5 1 1 8 6 3 - 4 6 8 6 - 4 7 5 4 - b f a 4 - a 2 f 1 2 3 b f 4 4 7 7 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 1 5 6 1   1 0 5 . 9 . 3 0 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 2 2 1 0 6 2 9 7 . 0 0 0 0 < / N u m e r i c V a l u e >  
         < V a l u e > 2 2 1 0 6 2 9 7 . 0 0 0 0 < / V a l u e >  
         < C h a r t T y p e > c t D e t a i l < / C h a r t T y p e >  
         < R e f e r e n c e > 2 8 1 0 1 < / R e f e r e n c e >  
         < T B D o c N a m e > �eIQ�b�Of��{h�  1 0 6 . 3 . 3 1 < / T B D o c N a m e >  
         < T B C h a r t N a m e > D e t a i l < / T B C h a r t N a m e >  
         < C o l u m n N a m e > P r i o r P e r i o d 2 B a l a n c e < / C o l u m n N a m e >  
         < U s e r F r i e n d l y C o l u m n N a m e > 1 0 5 . 9 . 3 0 < / U s e r F r i e n d l y C o l u m n N a m e >  
         < A c c o u n t N u m b e r > 1 5 6 1 < / A c c o u n t N u m b e r >  
         < R o u n d e d > f a l s e < / R o u n d e d >  
     < / T B L i n k >  
     < T B L i n k >  
         < V e r s i o n > 4 < / V e r s i o n >  
         < C o l u m n F i l t e r s / >  
         < D A L i n k I D > e f 9 2 5 e 6 8 - 7 2 8 f - 4 4 3 8 - a c d a - a 6 e 6 7 3 8 3 6 d 2 1 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 1 5 5 9   1 0 5 . 9 . 3 0 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 - 2 0 9 4 6 3 7 . 0 0 0 0 < / N u m e r i c V a l u e >  
         < V a l u e > - 2 0 9 4 6 3 7 . 0 0 0 0 < / V a l u e >  
         < C h a r t T y p e > c t D e t a i l < / C h a r t T y p e >  
         < R e f e r e n c e > 2 8 1 0 1 < / R e f e r e n c e >  
         < T B D o c N a m e > �eIQ�b�Of��{h�  1 0 6 . 3 . 3 1 < / T B D o c N a m e >  
         < T B C h a r t N a m e > D e t a i l < / T B C h a r t N a m e >  
         < C o l u m n N a m e > P r i o r P e r i o d 2 B a l a n c e < / C o l u m n N a m e >  
         < U s e r F r i e n d l y C o l u m n N a m e > 1 0 5 . 9 . 3 0 < / U s e r F r i e n d l y C o l u m n N a m e >  
         < A c c o u n t N u m b e r > 1 5 5 9 < / A c c o u n t N u m b e r >  
         < R o u n d e d > f a l s e < / R o u n d e d >  
     < / T B L i n k >  
     < T B L i n k >  
         < V e r s i o n > 4 < / V e r s i o n >  
         < C o l u m n F i l t e r s / >  
         < D A L i n k I D > 5 0 d d b 6 d 5 - 2 1 8 8 - 4 8 3 6 - 9 f f 5 - e 5 4 9 0 6 5 0 e 2 4 b 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 1 5 6 9   1 0 5 . 9 . 3 0 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 - 1 7 6 8 1 4 7 0 . 0 0 0 0 < / N u m e r i c V a l u e >  
         < V a l u e > - 1 7 6 8 1 4 7 0 . 0 0 0 0 < / V a l u e >  
         < C h a r t T y p e > c t D e t a i l < / C h a r t T y p e >  
         < R e f e r e n c e > 2 8 1 0 1 < / R e f e r e n c e >  
         < T B D o c N a m e > �eIQ�b�Of��{h�  1 0 6 . 3 . 3 1 < / T B D o c N a m e >  
         < T B C h a r t N a m e > D e t a i l < / T B C h a r t N a m e >  
         < C o l u m n N a m e > P r i o r P e r i o d 2 B a l a n c e < / C o l u m n N a m e >  
         < U s e r F r i e n d l y C o l u m n N a m e > 1 0 5 . 9 . 3 0 < / U s e r F r i e n d l y C o l u m n N a m e >  
         < A c c o u n t N u m b e r > 1 5 6 9 < / A c c o u n t N u m b e r >  
         < R o u n d e d > f a l s e < / R o u n d e d >  
     < / T B L i n k >  
     < T B L i n k >  
         < V e r s i o n > 4 < / V e r s i o n >  
         < C o l u m n F i l t e r s / >  
         < D A L i n k I D > d f 1 0 b 3 6 a - 1 e c 0 - 4 7 0 2 - a f 9 e - c b 6 1 8 a 7 2 7 5 3 7 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 1 6 3 9   1 0 5 . 9 . 3 0 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 - 2 7 4 5 4 7 7 6 . 0 0 0 0 < / N u m e r i c V a l u e >  
         < V a l u e > - 2 7 4 5 4 7 7 6 . 0 0 0 0 < / V a l u e >  
         < C h a r t T y p e > c t D e t a i l < / C h a r t T y p e >  
         < R e f e r e n c e > 2 8 1 0 1 < / R e f e r e n c e >  
         < T B D o c N a m e > �eIQ�b�Of��{h�  1 0 6 . 3 . 3 1 < / T B D o c N a m e >  
         < T B C h a r t N a m e > D e t a i l < / T B C h a r t N a m e >  
         < C o l u m n N a m e > P r i o r P e r i o d 2 B a l a n c e < / C o l u m n N a m e >  
         < U s e r F r i e n d l y C o l u m n N a m e > 1 0 5 . 9 . 3 0 < / U s e r F r i e n d l y C o l u m n N a m e >  
         < A c c o u n t N u m b e r > 1 6 3 9 < / A c c o u n t N u m b e r >  
         < R o u n d e d > f a l s e < / R o u n d e d >  
     < / T B L i n k >  
     < T B L i n k >  
         < V e r s i o n > 4 < / V e r s i o n >  
         < C o l u m n F i l t e r s / >  
         < D A L i n k I D > 7 7 3 7 0 6 5 e - 5 b b c - 4 a 3 6 - b 6 b 9 - 0 c c 4 3 8 5 0 5 f a c 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 1 6 7 2   1 0 5 . 9 . 3 0 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 6 5 4 3 0 0 0 . 0 0 0 0 < / N u m e r i c V a l u e >  
         < V a l u e > 6 5 4 3 0 0 0 . 0 0 0 0 < / V a l u e >  
         < C h a r t T y p e > c t D e t a i l < / C h a r t T y p e >  
         < R e f e r e n c e > 2 8 1 0 1 < / R e f e r e n c e >  
         < T B D o c N a m e > �eIQ�b�Of��{h�  1 0 6 . 3 . 3 1 < / T B D o c N a m e >  
         < T B C h a r t N a m e > D e t a i l < / T B C h a r t N a m e >  
         < C o l u m n N a m e > P r i o r P e r i o d 2 B a l a n c e < / C o l u m n N a m e >  
         < U s e r F r i e n d l y C o l u m n N a m e > 1 0 5 . 9 . 3 0 < / U s e r F r i e n d l y C o l u m n N a m e >  
         < A c c o u n t N u m b e r > 1 6 7 2 < / A c c o u n t N u m b e r >  
         < R o u n d e d > f a l s e < / R o u n d e d >  
     < / T B L i n k >  
     < T B L i n k >  
         < V e r s i o n > 4 < / V e r s i o n >  
         < C o l u m n F i l t e r s / >  
         < D A L i n k I D > 2 5 c a f c 8 e - 2 9 6 0 - 4 7 9 7 - 8 9 c f - 4 8 1 c 3 1 e b 2 2 b 4 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 1 1 6 0   1 0 5 . 3 . 3 1 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 2 1 1 1 2 3 . 0 0 0 0 < / N u m e r i c V a l u e >  
         < V a l u e > 2 1 1 1 2 3 . 0 0 0 0 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 P r i o r P e r i o d 4 B a l a n c e < / C o l u m n N a m e >  
         < U s e r F r i e n d l y C o l u m n N a m e > 1 0 5 . 3 . 3 1 < / U s e r F r i e n d l y C o l u m n N a m e >  
         < A c c o u n t N u m b e r > 1 1 6 0 < / A c c o u n t N u m b e r >  
         < R o u n d e d > f a l s e < / R o u n d e d >  
     < / T B L i n k >  
     < T B L i n k >  
         < V e r s i o n > 4 < / V e r s i o n >  
         < C o l u m n F i l t e r s / >  
         < D A L i n k I D > 8 d d 8 2 8 7 7 - 7 7 e 4 - 4 8 9 f - 9 9 6 d - 7 0 6 1 c 2 5 1 9 5 b 5 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 1 1 9 0   1 0 5 . 3 . 3 1 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 6 0 5 5 1 5 . 0 0 0 0 < / N u m e r i c V a l u e >  
         < V a l u e > 6 0 5 5 1 5 . 0 0 0 0 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 P r i o r P e r i o d 4 B a l a n c e < / C o l u m n N a m e >  
         < U s e r F r i e n d l y C o l u m n N a m e > 1 0 5 . 3 . 3 1 < / U s e r F r i e n d l y C o l u m n N a m e >  
         < A c c o u n t N u m b e r > 1 1 9 0 < / A c c o u n t N u m b e r >  
         < R o u n d e d > f a l s e < / R o u n d e d >  
     < / T B L i n k >  
     < T B L i n k >  
         < V e r s i o n > 4 < / V e r s i o n >  
         < C o l u m n F i l t e r s / >  
         < D A L i n k I D > 6 2 2 c 3 f f 6 - 7 c b 8 - 4 9 9 d - b 2 f 8 - d 3 1 f b 4 e 4 d 6 1 3 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 1 2 5 0   1 0 5 . 3 . 3 1 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 5 4 0 6 0 2 7 . 0 0 0 0 < / N u m e r i c V a l u e >  
         < V a l u e > 5 4 0 6 0 2 7 . 0 0 0 0 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 P r i o r P e r i o d 4 B a l a n c e < / C o l u m n N a m e >  
         < U s e r F r i e n d l y C o l u m n N a m e > 1 0 5 . 3 . 3 1 < / U s e r F r i e n d l y C o l u m n N a m e >  
         < A c c o u n t N u m b e r > 1 2 5 0 < / A c c o u n t N u m b e r >  
         < R o u n d e d > f a l s e < / R o u n d e d >  
     < / T B L i n k >  
     < T B L i n k >  
         < V e r s i o n > 4 < / V e r s i o n >  
         < C o l u m n F i l t e r s / >  
         < D A L i n k I D > c 1 f c f 9 c 1 - 5 0 9 5 - 4 e 9 e - a 1 2 b - c 8 7 3 f e e c d f 6 8 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 1 2 9 8   1 0 5 . 3 . 3 1 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 1 7 2 3 7 2 3 . 0 0 0 0 < / N u m e r i c V a l u e >  
         < V a l u e > 1 7 2 3 7 2 3 . 0 0 0 0 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 P r i o r P e r i o d 4 B a l a n c e < / C o l u m n N a m e >  
         < U s e r F r i e n d l y C o l u m n N a m e > 1 0 5 . 3 . 3 1 < / U s e r F r i e n d l y C o l u m n N a m e >  
         < A c c o u n t N u m b e r > 1 2 9 8 < / A c c o u n t N u m b e r >  
         < R o u n d e d > f a l s e < / R o u n d e d >  
     < / T B L i n k >  
     < T B L i n k >  
         < V e r s i o n > 4 < / V e r s i o n >  
         < C o l u m n F i l t e r s / >  
         < D A L i n k I D > a 0 4 8 9 d b 9 - 7 5 5 1 - 4 f b 0 - b e 9 6 - 6 6 5 7 f 5 6 e 4 1 0 8 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 1 1 0 7 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  1 0 6 . 3 . 3 1 < / T B D o c N a m e >  
         < T B C h a r t N a m e > D e t a i l 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 1 1 0 7 < / A c c o u n t N u m b e r >  
         < R o u n d e d > f a l s e < / R o u n d e d >  
     < / T B L i n k >  
     < T B L i n k >  
         < V e r s i o n > 4 < / V e r s i o n >  
         < C o l u m n F i l t e r s / >  
         < D A L i n k I D > 5 a a 6 2 b 5 d - 0 1 1 2 - 4 4 8 a - 9 3 e 9 - a b 7 6 b 7 3 9 2 0 7 d 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 1 1 0 8 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  1 0 6 . 3 . 3 1 < / T B D o c N a m e >  
         < T B C h a r t N a m e > D e t a i l 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 1 1 0 8 < / A c c o u n t N u m b e r >  
         < R o u n d e d > f a l s e < / R o u n d e d >  
     < / T B L i n k >  
     < T B L i n k >  
         < V e r s i o n > 4 < / V e r s i o n >  
         < C o l u m n F i l t e r s / >  
         < D A L i n k I D > d d 5 2 9 4 c 2 - 9 d c 6 - 4 0 1 d - b 2 7 9 - 2 f 8 c 5 6 d 8 6 1 e b 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 1 1 6 0 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 1 5 6 7 8 6 . 0 0 0 0 < / N u m e r i c V a l u e >  
         < V a l u e > 1 5 6 7 8 6 . 0 0 0 0 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 1 1 6 0 < / A c c o u n t N u m b e r >  
         < R o u n d e d > f a l s e < / R o u n d e d >  
     < / T B L i n k >  
     < T B L i n k >  
         < V e r s i o n > 4 < / V e r s i o n >  
         < C o l u m n F i l t e r s / >  
         < D A L i n k I D > d b 4 c 7 0 1 4 - a d a 8 - 4 e 9 6 - 9 0 9 d - 7 2 e 0 d 1 5 d d 9 2 7 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 1 1 9 0 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 3 8 1 6 2 3 6 2 . 0 0 0 0 < / N u m e r i c V a l u e >  
         < V a l u e > 3 8 1 6 2 3 6 2 . 0 0 0 0 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 1 1 9 0 < / A c c o u n t N u m b e r >  
         < R o u n d e d > f a l s e < / R o u n d e d >  
     < / T B L i n k >  
     < T B L i n k >  
         < V e r s i o n > 4 < / V e r s i o n >  
         < C o l u m n F i l t e r s / >  
         < D A L i n k I D > b f e 2 4 f 8 6 - 7 d 9 9 - 4 4 7 b - b 9 b 8 - f 9 6 0 7 4 b 2 a 6 4 d 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 1 2 5 0 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 4 7 7 4 8 2 5 . 0 0 0 0 < / N u m e r i c V a l u e >  
         < V a l u e > 4 7 7 4 8 2 5 . 0 0 0 0 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 1 2 5 0 < / A c c o u n t N u m b e r >  
         < R o u n d e d > f a l s e < / R o u n d e d >  
     < / T B L i n k >  
     < T B L i n k >  
         < V e r s i o n > 4 < / V e r s i o n >  
         < C o l u m n F i l t e r s / >  
         < D A L i n k I D > 0 6 2 6 d f b 4 - 3 8 9 9 - 4 0 c 8 - 8 a e 4 - 4 0 6 6 b a 1 b 6 9 4 3 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 1 2 9 8 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 3 8 0 2 4 5 9 . 0 0 0 0 < / N u m e r i c V a l u e >  
         < V a l u e > 3 8 0 2 4 5 9 . 0 0 0 0 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 1 2 9 8 < / A c c o u n t N u m b e r >  
         < R o u n d e d > f a l s e < / R o u n d e d >  
     < / T B L i n k >  
     < T B L i n k >  
         < V e r s i o n > 4 < / V e r s i o n >  
         < C o l u m n F i l t e r s / >  
         < D A L i n k I D > 5 6 e 1 4 d 8 1 - 3 7 6 a - 4 5 4 a - 8 4 7 0 - b 9 a c 6 2 1 4 4 5 6 d 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 1 5 6 1 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 2 2 4 2 1 6 1 2 . 0 0 0 0 < / N u m e r i c V a l u e >  
         < V a l u e > 2 2 4 2 1 6 1 2 . 0 0 0 0 < / V a l u e >  
         < C h a r t T y p e > c t D e t a i l < / C h a r t T y p e >  
         < R e f e r e n c e > 2 8 1 0 1 < / R e f e r e n c e >  
         < T B D o c N a m e > �eIQ�b�Of��{h�  1 0 6 . 3 . 3 1 < / T B D o c N a m e >  
         < T B C h a r t N a m e > D e t a i l 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 1 5 6 1 < / A c c o u n t N u m b e r >  
         < R o u n d e d > f a l s e < / R o u n d e d >  
     < / T B L i n k >  
     < T B L i n k >  
         < V e r s i o n > 4 < / V e r s i o n >  
         < C o l u m n F i l t e r s / >  
         < D A L i n k I D > e 1 3 3 4 7 a 4 - c f 6 7 - 4 f c 5 - a b d 6 - 9 9 a d 4 e 3 b 3 d 7 a 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 1 5 5 9 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 - 2 2 7 6 7 7 9 . 0 0 0 0 < / N u m e r i c V a l u e >  
         < V a l u e > - 2 2 7 6 7 7 9 . 0 0 0 0 < / V a l u e >  
         < C h a r t T y p e > c t D e t a i l < / C h a r t T y p e >  
         < R e f e r e n c e > 2 8 1 0 1 < / R e f e r e n c e >  
         < T B D o c N a m e > �eIQ�b�Of��{h�  1 0 6 . 3 . 3 1 < / T B D o c N a m e >  
         < T B C h a r t N a m e > D e t a i l 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 1 5 5 9 < / A c c o u n t N u m b e r >  
         < R o u n d e d > f a l s e < / R o u n d e d >  
     < / T B L i n k >  
     < T B L i n k >  
         < V e r s i o n > 4 < / V e r s i o n >  
         < C o l u m n F i l t e r s / >  
         < D A L i n k I D > b 1 c 5 5 5 0 d - 8 0 a 4 - 4 0 5 b - b f 0 6 - 7 0 e b 6 8 c a d 1 b a 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 1 5 6 9 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 - 1 8 1 6 6 1 5 1 . 0 0 0 0 < / N u m e r i c V a l u e >  
         < V a l u e > - 1 8 1 6 6 1 5 1 . 0 0 0 0 < / V a l u e >  
         < C h a r t T y p e > c t D e t a i l < / C h a r t T y p e >  
         < R e f e r e n c e > 2 8 1 0 1 < / R e f e r e n c e >  
         < T B D o c N a m e > �eIQ�b�Of��{h�  1 0 6 . 3 . 3 1 < / T B D o c N a m e >  
         < T B C h a r t N a m e > D e t a i l 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 1 5 6 9 < / A c c o u n t N u m b e r >  
         < R o u n d e d > f a l s e < / R o u n d e d >  
     < / T B L i n k >  
     < T B L i n k >  
         < V e r s i o n > 4 < / V e r s i o n >  
         < C o l u m n F i l t e r s / >  
         < D A L i n k I D > 9 c f f 5 7 d c - 0 a 0 0 - 4 d 5 8 - b 9 7 2 - 7 d 0 4 5 7 c e c e 4 1 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 1 6 3 9 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 - 2 7 6 0 3 1 9 2 . 0 0 0 0 < / N u m e r i c V a l u e >  
         < V a l u e > - 2 7 6 0 3 1 9 2 . 0 0 0 0 < / V a l u e >  
         < C h a r t T y p e > c t D e t a i l < / C h a r t T y p e >  
         < R e f e r e n c e > 2 8 1 0 1 < / R e f e r e n c e >  
         < T B D o c N a m e > �eIQ�b�Of��{h�  1 0 6 . 3 . 3 1 < / T B D o c N a m e >  
         < T B C h a r t N a m e > D e t a i l 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 1 6 3 9 < / A c c o u n t N u m b e r >  
         < R o u n d e d > f a l s e < / R o u n d e d >  
     < / T B L i n k >  
     < T B L i n k >  
         < V e r s i o n > 4 < / V e r s i o n >  
         < C o l u m n F i l t e r s / >  
         < D A L i n k I D > b 0 5 0 3 2 6 c - 3 c 0 f - 4 9 b 2 - 8 9 1 0 - 6 b 0 9 2 3 d 4 1 d 0 9 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 1 6 7 2 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 6 7 0 4 2 5 0 . 0 0 0 0 < / N u m e r i c V a l u e >  
         < V a l u e > 6 7 0 4 2 5 0 . 0 0 0 0 < / V a l u e >  
         < C h a r t T y p e > c t D e t a i l < / C h a r t T y p e >  
         < R e f e r e n c e > 2 8 1 0 1 < / R e f e r e n c e >  
         < T B D o c N a m e > �eIQ�b�Of��{h�  1 0 6 . 3 . 3 1 < / T B D o c N a m e >  
         < T B C h a r t N a m e > D e t a i l 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 1 6 7 2 < / A c c o u n t N u m b e r >  
         < R o u n d e d > f a l s e < / R o u n d e d >  
     < / T B L i n k >  
     < T B L i n k >  
         < V e r s i o n > 4 < / V e r s i o n >  
         < C o l u m n F i l t e r s / >  
         < D A L i n k I D > 6 7 c 5 1 7 2 b - 2 2 7 5 - 4 1 1 9 - 9 1 c d - f e 8 b 1 6 8 e 3 a 6 3 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 2 2 2 9 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  1 0 6 . 3 . 3 1 < / T B D o c N a m e >  
         < T B C h a r t N a m e > D e t a i l 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 2 2 2 9 < / A c c o u n t N u m b e r >  
         < R o u n d e d > f a l s e < / R o u n d e d >  
     < / T B L i n k >  
     < T B L i n k >  
         < V e r s i o n > 4 < / V e r s i o n >  
         < C o l u m n F i l t e r s / >  
         < D A L i n k I D > 1 4 b e 7 b 4 b - 3 b 7 4 - 4 3 c f - a 8 2 a - c 6 7 d 3 3 7 4 7 2 4 1 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 2 1 7 0 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 - 1 2 4 0 8 4 2 7 . 0 0 0 0 < / N u m e r i c V a l u e >  
         < V a l u e > - 1 2 4 0 8 4 2 7 . 0 0 0 0 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 2 1 7 0 < / A c c o u n t N u m b e r >  
         < R o u n d e d > f a l s e < / R o u n d e d >  
     < / T B L i n k >  
     < T B L i n k >  
         < V e r s i o n > 4 < / V e r s i o n >  
         < C o l u m n F i l t e r s / >  
         < D A L i n k I D > 3 b 1 7 1 a 5 6 - 3 7 5 d - 4 c 9 d - 8 9 2 f - 0 d 6 1 4 6 8 2 c 6 8 1 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 2 2 9 8 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 - 4 9 6 4 8 9 . 0 0 0 0 < / N u m e r i c V a l u e >  
         < V a l u e > - 4 9 6 4 8 9 . 0 0 0 0 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 2 2 9 8 < / A c c o u n t N u m b e r >  
         < R o u n d e d > f a l s e < / R o u n d e d >  
     < / T B L i n k >  
     < T B L i n k >  
         < V e r s i o n > 4 < / V e r s i o n >  
         < C o l u m n F i l t e r s / >  
         < D A L i n k I D > 9 6 0 5 e b a 8 - 3 9 7 b - 4 8 0 b - 8 d b e - d 1 9 6 b 9 4 4 2 7 1 9 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 2 2 6 0 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 - 1 6 7 3 1 1 2 0 . 0 0 0 0 < / N u m e r i c V a l u e >  
         < V a l u e > - 1 6 7 3 1 1 2 0 . 0 0 0 0 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 2 2 6 0 < / A c c o u n t N u m b e r >  
         < R o u n d e d > f a l s e < / R o u n d e d >  
     < / T B L i n k >  
     < T B L i n k >  
         < V e r s i o n > 4 < / V e r s i o n >  
         < C o l u m n F i l t e r s / >  
         < D A L i n k I D > 4 1 5 c 3 9 4 f - c f 1 7 - 4 8 f 1 - 9 1 0 2 - 6 f 9 a f 8 3 7 c 6 9 d 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 3 3 5 0 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 - 3 9 9 1 1 8 . 0 0 0 0 < / N u m e r i c V a l u e >  
         < V a l u e > - 3 9 9 1 1 8 . 0 0 0 0 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 3 3 5 0 < / A c c o u n t N u m b e r >  
         < R o u n d e d > f a l s e < / R o u n d e d >  
     < / T B L i n k >  
     < T B L i n k >  
         < V e r s i o n > 4 < / V e r s i o n >  
         < C o l u m n F i l t e r s / >  
         < D A L i n k I D > f 3 a a 7 2 b 9 - 7 6 7 c - 4 e a 1 - 9 c 3 1 - f d d c 8 3 4 b f 7 7 4 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 9 6 0 0 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 1 4 7 9 6 3 0 6 1 6 4 0 0 0 0 0 1 3 0 < / T B C h a r t I D >  
         < C o n s o l i d a t e d C o m p a n y I D   x s i : n i l = " t r u e " / >  
         < T B D o c u m e n t I D > 1 4 7 9 6 3 0 6 1 6 4 0 0 0 0 0 1 2 5 < / T B D o c u m e n t I D >  
         < N u m e r i c V a l u e > - 4 8 9 3 3 7 6 . 0 0 0 0 < / N u m e r i c V a l u e >  
         < V a l u e > - 4 8 9 3 3 7 6 . 0 0 0 0 < / V a l u e >  
         < C h a r t T y p e > c t C l a s s e s < / C h a r t T y p e >  
         < R e f e r e n c e > 2 8 1 0 1 < / R e f e r e n c e >  
         < T B D o c N a m e > �eIQ�b�Of��{h�  1 0 6 . 3 . 3 1 < / T B D o c N a m e >  
         < T B C h a r t N a m e > C l a s s e s 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 9 6 0 0 < / A c c o u n t N u m b e r >  
         < R o u n d e d > f a l s e < / R o u n d e d >  
     < / T B L i n k >  
     < T B L i n k >  
         < V e r s i o n > 4 < / V e r s i o n >  
         < C o l u m n F i l t e r s / >  
         < D A L i n k I D > 8 b f 7 7 2 d 1 - d 9 1 d - 4 f 2 4 - 8 9 8 3 - 3 1 9 4 3 d d e 7 5 c d 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 2 2 1 0 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 - 5 8 9 8 7 7 3 9 . 0 0 0 0 < / N u m e r i c V a l u e >  
         < V a l u e > - 5 8 9 8 7 7 3 9 . 0 0 0 0 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 2 2 1 0 < / A c c o u n t N u m b e r >  
         < R o u n d e d > f a l s e < / R o u n d e d >  
     < / T B L i n k >  
     < T B L i n k >  
         < V e r s i o n > 4 < / V e r s i o n >  
         < C o l u m n F i l t e r s / >  
         < D A L i n k I D > 7 3 b f c 4 0 a - 1 c 1 0 - 4 4 7 3 - 9 6 c 4 - 1 c b 3 1 3 9 d 5 d 4 e 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 2 2 2 9   1 0 5 . 9 . 3 0 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  1 0 6 . 3 . 3 1 < / T B D o c N a m e >  
         < T B C h a r t N a m e > D e t a i l < / T B C h a r t N a m e >  
         < C o l u m n N a m e > P r i o r P e r i o d 2 B a l a n c e < / C o l u m n N a m e >  
         < U s e r F r i e n d l y C o l u m n N a m e > 1 0 5 . 9 . 3 0 < / U s e r F r i e n d l y C o l u m n N a m e >  
         < A c c o u n t N u m b e r > 2 2 2 9 < / A c c o u n t N u m b e r >  
         < R o u n d e d > f a l s e < / R o u n d e d >  
     < / T B L i n k >  
     < T B L i n k >  
         < V e r s i o n > 4 < / V e r s i o n >  
         < C o l u m n F i l t e r s / >  
         < D A L i n k I D > 0 f 4 5 9 6 9 2 - b 8 e f - 4 7 2 b - 8 4 3 b - 2 f f 5 3 e d a a b 5 9 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 2 1 7 0   1 0 5 . 9 . 3 0 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 - 2 3 8 5 9 3 2 9 . 0 0 0 0 < / N u m e r i c V a l u e >  
         < V a l u e > - 2 3 8 5 9 3 2 9 . 0 0 0 0 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 P r i o r P e r i o d 2 B a l a n c e < / C o l u m n N a m e >  
         < U s e r F r i e n d l y C o l u m n N a m e > 1 0 5 . 9 . 3 0 < / U s e r F r i e n d l y C o l u m n N a m e >  
         < A c c o u n t N u m b e r > 2 1 7 0 < / A c c o u n t N u m b e r >  
         < R o u n d e d > f a l s e < / R o u n d e d >  
     < / T B L i n k >  
     < T B L i n k >  
         < V e r s i o n > 4 < / V e r s i o n >  
         < C o l u m n F i l t e r s / >  
         < D A L i n k I D > 7 f e 5 6 5 c d - 0 1 3 e - 4 0 7 9 - a 1 b 6 - e 3 0 5 3 8 5 2 d b 1 5 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 2 2 6 0   1 0 5 . 9 . 3 0 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 - 1 6 7 3 1 1 2 0 . 0 0 0 0 < / N u m e r i c V a l u e >  
         < V a l u e > - 1 6 7 3 1 1 2 0 . 0 0 0 0 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 P r i o r P e r i o d 2 B a l a n c e < / C o l u m n N a m e >  
         < U s e r F r i e n d l y C o l u m n N a m e > 1 0 5 . 9 . 3 0 < / U s e r F r i e n d l y C o l u m n N a m e >  
         < A c c o u n t N u m b e r > 2 2 6 0 < / A c c o u n t N u m b e r >  
         < R o u n d e d > f a l s e < / R o u n d e d >  
     < / T B L i n k >  
     < T B L i n k >  
         < V e r s i o n > 4 < / V e r s i o n >  
         < C o l u m n F i l t e r s / >  
         < D A L i n k I D > 5 7 8 8 2 b 6 6 - d f 2 9 - 4 b 2 f - 8 8 7 7 - 2 7 b 8 5 3 b 0 7 9 0 5 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 2 2 9 8   1 0 5 . 9 . 3 0 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 - 4 1 4 6 7 6 . 0 0 0 0 < / N u m e r i c V a l u e >  
         < V a l u e > - 4 1 4 6 7 6 . 0 0 0 0 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 P r i o r P e r i o d 2 B a l a n c e < / C o l u m n N a m e >  
         < U s e r F r i e n d l y C o l u m n N a m e > 1 0 5 . 9 . 3 0 < / U s e r F r i e n d l y C o l u m n N a m e >  
         < A c c o u n t N u m b e r > 2 2 9 8 < / A c c o u n t N u m b e r >  
         < R o u n d e d > f a l s e < / R o u n d e d >  
     < / T B L i n k >  
     < T B L i n k >  
         < V e r s i o n > 4 < / V e r s i o n >  
         < C o l u m n F i l t e r s / >  
         < D A L i n k I D > 1 2 3 4 8 a 2 c - 1 d 6 e - 4 4 6 a - 9 d f 7 - 3 1 6 5 4 6 5 3 4 1 5 2 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 1 1 0 0 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 8 2 2 4 4 9 2 7 . 0 0 0 0 < / N u m e r i c V a l u e >  
         < V a l u e > 8 2 2 4 4 9 2 7 . 0 0 0 0 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 1 1 0 0 < / A c c o u n t N u m b e r >  
         < R o u n d e d > f a l s e < / R o u n d e d >  
     < / T B L i n k >  
     < T B L i n k >  
         < V e r s i o n > 4 < / V e r s i o n >  
         < C o l u m n F i l t e r s / >  
         < D A L i n k I D > 7 4 5 6 1 3 4 e - 2 c 5 5 - 4 0 1 f - b 0 8 c - a 9 0 0 6 e d 0 a 5 9 2 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 1 3 2 0 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 3 4 0 3 5 1 5 8 . 0 0 0 0 < / N u m e r i c V a l u e >  
         < V a l u e > 3 4 0 3 5 1 5 8 . 0 0 0 0 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 1 3 2 0 < / A c c o u n t N u m b e r >  
         < R o u n d e d > f a l s e < / R o u n d e d >  
     < / T B L i n k >  
     < T B L i n k >  
         < V e r s i o n > 4 < / V e r s i o n >  
         < C o l u m n F i l t e r s / >  
         < D A L i n k I D > 8 3 8 e 6 7 b a - 8 4 4 1 - 4 2 3 f - 8 c 7 b - a 8 c 4 1 5 8 8 a 7 a 6 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 1 3 6 0 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 4 4 4 5 7 4 3 8 9 . 0 0 0 0 < / N u m e r i c V a l u e >  
         < V a l u e > 4 4 4 5 7 4 3 8 9 . 0 0 0 0 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 1 3 6 0 < / A c c o u n t N u m b e r >  
         < R o u n d e d > f a l s e < / R o u n d e d >  
     < / T B L i n k >  
     < T B L i n k >  
         < V e r s i o n > 4 < / V e r s i o n >  
         < C o l u m n F i l t e r s / >  
         < D A L i n k I D > 6 7 4 b d b b b - c b c f - 4 2 9 4 - b 8 0 5 - a 1 8 a b e c a 0 e 8 c 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 1 1 4 0 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 1 8 5 5 9 7 0 5 . 0 0 0 0 < / N u m e r i c V a l u e >  
         < V a l u e > 1 8 5 5 9 7 0 5 . 0 0 0 0 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 1 1 4 0 < / A c c o u n t N u m b e r >  
         < R o u n d e d > f a l s e < / R o u n d e d >  
     < / T B L i n k >  
     < T B L i n k >  
         < V e r s i o n > 4 < / V e r s i o n >  
         < C o l u m n F i l t e r s / >  
         < D A L i n k I D > 5 8 6 1 6 e 6 f - 9 e 0 f - 4 a 6 7 - b 5 d e - 4 c 1 f d 9 4 0 0 a 7 4 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 1 8 6 0 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 2 3 6 9 7 1 5 . 0 0 0 0 < / N u m e r i c V a l u e >  
         < V a l u e > 2 3 6 9 7 1 5 . 0 0 0 0 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 1 8 6 0 < / A c c o u n t N u m b e r >  
         < R o u n d e d > f a l s e < / R o u n d e d >  
     < / T B L i n k >  
     < T B L i n k >  
         < V e r s i o n > 4 < / V e r s i o n >  
         < C o l u m n F i l t e r s / >  
         < D A L i n k I D > 7 f 0 f c 9 9 4 - b d 5 3 - 4 8 5 2 - 8 2 a 7 - 9 5 2 e e d 8 0 c d a e 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 1 7 X X 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 2 4 6 5 1 0 5 . 0 0 0 0 < / N u m e r i c V a l u e >  
         < V a l u e > 2 4 6 5 1 0 5 . 0 0 0 0 < / V a l u e >  
         < C h a r t T y p e > c t F S S u b c l a s s e s < / C h a r t T y p e >  
         < R e f e r e n c e > 2 8 1 0 1 < / R e f e r e n c e >  
         < T B D o c N a m e > �eIQ�b�Of��{h�  1 0 6 . 3 . 3 1 < / T B D o c N a m e >  
         < T B C h a r t N a m e > F S   S u b - C l a s s e s 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 1 7 X X < / A c c o u n t N u m b e r >  
         < R o u n d e d > f a l s e < / R o u n d e d >  
     < / T B L i n k >  
     < T B L i n k >  
         < V e r s i o n > 4 < / V e r s i o n >  
         < C o l u m n F i l t e r s / >  
         < D A L i n k I D > 9 a 0 b b 2 2 c - 2 5 2 0 - 4 3 2 5 - a 3 6 7 - c 8 f 4 2 e 0 d 3 1 2 c 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 1 8 2 0 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 1 0 4 7 0 5 7 5 9 . 0 0 0 0 < / N u m e r i c V a l u e >  
         < V a l u e > 1 0 4 7 0 5 7 5 9 . 0 0 0 0 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 1 8 2 0 < / A c c o u n t N u m b e r >  
         < R o u n d e d > f a l s e < / R o u n d e d >  
     < / T B L i n k >  
     < T B L i n k >  
         < V e r s i o n > 4 < / V e r s i o n >  
         < C o l u m n F i l t e r s / >  
         < D A L i n k I D > 5 a 8 1 a 5 7 3 - f 5 8 7 - 4 c 3 3 - b a 7 e - 3 1 0 e 3 e 1 d 7 0 5 c 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 1 5 X X 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 1 2 7 2 9 1 3 5 . 0 0 0 0 < / N u m e r i c V a l u e >  
         < V a l u e > 1 2 7 2 9 1 3 5 . 0 0 0 0 < / V a l u e >  
         < C h a r t T y p e > c t F S S u b c l a s s e s < / C h a r t T y p e >  
         < R e f e r e n c e > 2 8 1 0 1 < / R e f e r e n c e >  
         < T B D o c N a m e > �eIQ�b�Of��{h�  1 0 6 . 3 . 3 1 < / T B D o c N a m e >  
         < T B C h a r t N a m e > F S   S u b - C l a s s e s 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 1 5 X X < / A c c o u n t N u m b e r >  
         < R o u n d e d > f a l s e < / R o u n d e d >  
     < / T B L i n k >  
     < T B L i n k >  
         < V e r s i o n > 4 < / V e r s i o n >  
         < C o l u m n F i l t e r s / >  
         < D A L i n k I D > 5 f 8 d 5 f d 9 - 4 d c 5 - 4 5 8 d - b e 3 7 - 0 6 b 5 3 8 b 9 b 1 6 a 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 2 1 6 0 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 - 8 1 4 2 6 5 . 0 0 0 0 < / N u m e r i c V a l u e >  
         < V a l u e > - 8 1 4 2 6 5 . 0 0 0 0 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 2 1 6 0 < / A c c o u n t N u m b e r >  
         < R o u n d e d > f a l s e < / R o u n d e d >  
     < / T B L i n k >  
     < T B L i n k >  
         < V e r s i o n > 4 < / V e r s i o n >  
         < C o l u m n F i l t e r s / >  
         < D A L i n k I D > 8 3 b 9 5 9 7 4 - e 9 1 5 - 4 7 8 f - a 9 2 e - 1 b 2 e 2 c c 7 a 4 a c 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 2 8 1 0 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 - 1 3 9 3 9 5 0 7 . 0 0 0 0 < / N u m e r i c V a l u e >  
         < V a l u e > - 1 3 9 3 9 5 0 7 . 0 0 0 0 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 2 8 1 0 < / A c c o u n t N u m b e r >  
         < R o u n d e d > f a l s e < / R o u n d e d >  
     < / T B L i n k >  
     < T B L i n k >  
         < V e r s i o n > 4 < / V e r s i o n >  
         < C o l u m n F i l t e r s / >  
         < D A L i n k I D > d 8 3 f d 9 7 4 - b d 4 f - 4 5 8 1 - 9 e 4 9 - 9 6 f c 7 9 8 9 4 2 4 7 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 3 1 1 0 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 - 4 0 0 0 0 0 0 0 0 . 0 0 0 0 < / N u m e r i c V a l u e >  
         < V a l u e > - 4 0 0 0 0 0 0 0 0 . 0 0 0 0 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 3 1 1 0 < / A c c o u n t N u m b e r >  
         < R o u n d e d > f a l s e < / R o u n d e d >  
     < / T B L i n k >  
     < T B L i n k >  
         < V e r s i o n > 4 < / V e r s i o n >  
         < C o l u m n F i l t e r s / >  
         < D A L i n k I D > 6 f 2 f 9 4 7 b - e 1 c 5 - 4 e 8 5 - a 9 c 5 - 8 c 4 f 9 3 9 9 3 4 a d 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 3 2 1 0 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 - 1 2 3 0 8 2 5 0 4 . 0 0 0 0 < / N u m e r i c V a l u e >  
         < V a l u e > - 1 2 3 0 8 2 5 0 4 . 0 0 0 0 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 3 2 1 0 < / A c c o u n t N u m b e r >  
         < R o u n d e d > f a l s e < / R o u n d e d >  
     < / T B L i n k >  
     < T B L i n k >  
         < V e r s i o n > 4 < / V e r s i o n >  
         < C o l u m n F i l t e r s / >  
         < D A L i n k I D > f e e c d 8 2 f - e 7 8 b - 4 e f 5 - b 0 c 1 - e f a c 5 6 4 2 d 6 7 d 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 3 4 5 0 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 8 7 5 9 5 4 . 0 0 0 0 < / N u m e r i c V a l u e >  
         < V a l u e > 8 7 5 9 5 4 . 0 0 0 0 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 3 4 5 0 < / A c c o u n t N u m b e r >  
         < R o u n d e d > f a l s e < / R o u n d e d >  
     < / T B L i n k >  
     < T B L i n k >  
         < V e r s i o n > 4 < / V e r s i o n >  
         < C o l u m n F i l t e r s / >  
         < D A L i n k I D > 5 a d d 9 8 e 4 - 5 0 b d - 4 2 3 d - a 9 e 1 - a 1 7 d 5 3 3 c e 0 f 8 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 3 3 1 0 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 - 3 8 0 8 8 7 4 4 . 0 0 0 0 < / N u m e r i c V a l u e >  
         < V a l u e > - 3 8 0 8 8 7 4 4 . 0 0 0 0 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 3 3 1 0 < / A c c o u n t N u m b e r >  
         < R o u n d e d > f a l s e < / R o u n d e d >  
     < / T B L i n k >  
     < T B L i n k >  
         < V e r s i o n > 4 < / V e r s i o n >  
         < C o l u m n F i l t e r s / >  
         < D A L i n k I D > 0 5 e e 6 4 b c - 2 2 3 0 - 4 3 0 b - 9 0 0 4 - e a 3 6 5 b 0 5 c f 6 6 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 3 3 2 0 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 - 4 2 7 9 9 1 6 8 . 0 0 0 0 < / N u m e r i c V a l u e >  
         < V a l u e > - 4 2 7 9 9 1 6 8 . 0 0 0 0 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 3 3 2 0 < / A c c o u n t N u m b e r >  
         < R o u n d e d > f a l s e < / R o u n d e d >  
     < / T B L i n k >  
     < T B L i n k >  
         < V e r s i o n > 4 < / V e r s i o n >  
         < C o l u m n F i l t e r s / >  
         < D A L i n k I D > e a f 2 f 3 0 7 - 6 4 4 0 - 4 1 d 0 - a 1 7 1 - 5 1 2 6 f f d 9 b e 4 e 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 2 2 6 0 - 1 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 - 3 9 8 1 5 8 2 2 . 0 0 0 0 < / N u m e r i c V a l u e >  
         < V a l u e > - 3 9 8 1 5 8 2 2 . 0 0 0 0 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 2 2 6 0 - 1 < / A c c o u n t N u m b e r >  
         < R o u n d e d > f a l s e < / R o u n d e d >  
     < / T B L i n k >  
     < T B L i n k >  
         < V e r s i o n > 4 < / V e r s i o n >  
         < C o l u m n F i l t e r s / >  
         < D A L i n k I D > d d 2 e a e 1 c - 9 c f f - 4 9 7 3 - a 8 3 e - 2 9 e 5 3 a 5 6 2 3 7 6 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 6 0 0 0 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 4 8 1 0 8 6 8 3 . 0 0 0 0 < / N u m e r i c V a l u e >  
         < V a l u e > 4 8 1 0 8 6 8 3 . 0 0 0 0 < / V a l u e >  
         < C h a r t T y p e > c t F S S u b c l a s s e s < / C h a r t T y p e >  
         < R e f e r e n c e > 2 8 1 0 1 < / R e f e r e n c e >  
         < T B D o c N a m e > �eIQ�b�Of��{h�  1 0 6 . 3 . 3 1 < / T B D o c N a m e >  
         < T B C h a r t N a m e > F S   S u b - C l a s s e s 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 3 6 a 7 3 1 5 d - 6 a 2 3 - 4 2 c 0 - b 7 c 5 - d 6 b 7 0 7 c 6 2 2 8 0 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 8 1 1 0 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 8 1 9 7 4 1 . 0 0 0 0 < / N u m e r i c V a l u e >  
         < V a l u e > 8 1 9 7 4 1 . 0 0 0 0 < / V a l u e >  
         < C h a r t T y p e > c t F S S u b c l a s s e s < / C h a r t T y p e >  
         < R e f e r e n c e > 2 8 1 0 1 < / R e f e r e n c e >  
         < T B D o c N a m e > �eIQ�b�Of��{h�  1 0 6 . 3 . 3 1 < / T B D o c N a m e >  
         < T B C h a r t N a m e > F S   S u b - C l a s s e s 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 b e 9 6 5 0 7 e - d 6 c a - 4 c 8 1 - 9 7 1 b - a 3 b 3 0 b f e b 1 2 b 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 4 0 0 0 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 - 5 4 5 5 2 0 6 5 . 0 0 0 0 < / N u m e r i c V a l u e >  
         < V a l u e > - 5 4 5 5 2 0 6 5 . 0 0 0 0 < / V a l u e >  
         < C h a r t T y p e > c t F S S u b c l a s s e s < / C h a r t T y p e >  
         < R e f e r e n c e > 2 8 1 0 1 < / R e f e r e n c e >  
         < T B D o c N a m e > �eIQ�b�Of��{h�  1 0 6 . 3 . 3 1 < / T B D o c N a m e >  
         < T B C h a r t N a m e > F S   S u b - C l a s s e s 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 8 3 d 1 d 1 5 6 - e f 2 b - 4 0 4 d - 8 9 a 0 - 9 4 6 0 b 4 e b 3 3 d 4 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 4 0 0 0   1 0 5 . 1 2 . 3 1 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 - 2 0 7 5 9 8 5 5 9 . 0 0 0 0 < / N u m e r i c V a l u e >  
         < V a l u e > - 2 0 7 5 9 8 5 5 9 . 0 0 0 0 < / V a l u e >  
         < C h a r t T y p e > c t F S S u b c l a s s e s < / C h a r t T y p e >  
         < R e f e r e n c e > 2 8 1 0 1 < / R e f e r e n c e >  
         < T B D o c N a m e > �eIQ�b�Of��{h�  1 0 6 . 3 . 3 1 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 1 0 5 . 1 2 . 3 1 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 7 5 4 0 5 1 4 2 - 7 a 3 6 - 4 4 a a - 9 5 f 4 - 0 a f 6 3 8 a 0 1 a c c 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 4 0 0 0   1 0 4 . 1 2 . 3 1 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 - 1 9 4 4 9 7 4 8 0 . 0 0 0 0 < / N u m e r i c V a l u e >  
         < V a l u e > - 1 9 4 4 9 7 4 8 0 . 0 0 0 0 < / V a l u e >  
         < C h a r t T y p e > c t F S S u b c l a s s e s < / C h a r t T y p e >  
         < R e f e r e n c e > 2 8 1 0 1 < / R e f e r e n c e >  
         < T B D o c N a m e > �eIQ�b�Of��{h�  1 0 6 . 3 . 3 1 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 1 0 4 . 1 2 . 3 1 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 a 6 9 8 9 e 9 1 - 5 2 d 0 - 4 2 0 6 - a f 2 f - d 9 3 4 7 1 3 8 a 8 b 9 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 4 0 0 0   1 0 5 . 3 . 3 1 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 - 4 9 0 9 9 1 2 1 . 0 0 0 0 < / N u m e r i c V a l u e >  
         < V a l u e > - 4 9 0 9 9 1 2 1 . 0 0 0 0 < / V a l u e >  
         < C h a r t T y p e > c t F S S u b c l a s s e s < / C h a r t T y p e >  
         < R e f e r e n c e > 2 8 1 0 1 < / R e f e r e n c e >  
         < T B D o c N a m e > �eIQ�b�Of��{h�  1 0 6 . 3 . 3 1 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 1 0 5 . 3 . 3 1 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 5 9 6 d 9 2 6 2 - 3 9 b 4 - 4 8 3 d - 9 2 e d - a 9 d 5 e d 7 5 e d 6 a 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 6 0 0 0   1 0 5 . 1 2 . 3 1 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 1 8 4 6 8 7 9 9 5 . 0 0 0 0 < / N u m e r i c V a l u e >  
         < V a l u e > 1 8 4 6 8 7 9 9 5 . 0 0 0 0 < / V a l u e >  
         < C h a r t T y p e > c t F S S u b c l a s s e s < / C h a r t T y p e >  
         < R e f e r e n c e > 2 8 1 0 1 < / R e f e r e n c e >  
         < T B D o c N a m e > �eIQ�b�Of��{h�  1 0 6 . 3 . 3 1 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 1 0 5 . 1 2 . 3 1 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 3 f 4 0 1 f 0 d - 8 e 1 6 - 4 f d 2 - 8 3 d 1 - b 1 8 1 9 0 1 8 7 6 c 2 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 6 0 0 0   1 0 4 . 1 2 . 3 1 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 1 8 9 4 6 8 2 8 5 . 0 0 0 0 < / N u m e r i c V a l u e >  
         < V a l u e > 1 8 9 4 6 8 2 8 5 . 0 0 0 0 < / V a l u e >  
         < C h a r t T y p e > c t F S S u b c l a s s e s < / C h a r t T y p e >  
         < R e f e r e n c e > 2 8 1 0 1 < / R e f e r e n c e >  
         < T B D o c N a m e > �eIQ�b�Of��{h�  1 0 6 . 3 . 3 1 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 1 0 4 . 1 2 . 3 1 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 5 3 8 b 2 0 0 3 - 5 1 1 4 - 4 3 e d - a 9 9 5 - a 3 f 8 7 3 0 3 0 c 5 1 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 6 0 0 0   1 0 5 . 3 . 3 1 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 4 5 4 2 3 2 7 4 . 0 0 0 0 < / N u m e r i c V a l u e >  
         < V a l u e > 4 5 4 2 3 2 7 4 . 0 0 0 0 < / V a l u e >  
         < C h a r t T y p e > c t F S S u b c l a s s e s < / C h a r t T y p e >  
         < R e f e r e n c e > 2 8 1 0 1 < / R e f e r e n c e >  
         < T B D o c N a m e > �eIQ�b�Of��{h�  1 0 6 . 3 . 3 1 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 1 0 5 . 3 . 3 1 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 2 e 9 9 3 c 5 0 - 6 4 7 a - 4 f 5 a - 8 8 7 d - e 4 a 7 1 c 5 b 7 7 5 3 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 7 1 0 0   1 0 5 . 1 2 . 3 1 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 - 1 2 1 7 5 8 2 7 . 0 0 0 0 < / N u m e r i c V a l u e >  
         < V a l u e > - 1 2 1 7 5 8 2 7 . 0 0 0 0 < / V a l u e >  
         < C h a r t T y p e > c t F S S u b c l a s s e s < / C h a r t T y p e >  
         < R e f e r e n c e > 2 8 1 0 1 < / R e f e r e n c e >  
         < T B D o c N a m e > �eIQ�b�Of��{h�  1 0 6 . 3 . 3 1 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 1 0 5 . 1 2 . 3 1 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 b f 9 8 8 b 9 d - 7 c 4 b - 4 9 8 c - a f 2 5 - 6 1 d 1 0 3 0 f f c 2 4 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 7 1 0 0   1 0 4 . 1 2 . 3 1 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 - 1 3 1 4 2 7 1 9 . 0 0 0 0 < / N u m e r i c V a l u e >  
         < V a l u e > - 1 3 1 4 2 7 1 9 . 0 0 0 0 < / V a l u e >  
         < C h a r t T y p e > c t F S S u b c l a s s e s < / C h a r t T y p e >  
         < R e f e r e n c e > 2 8 1 0 1 < / R e f e r e n c e >  
         < T B D o c N a m e > �eIQ�b�Of��{h�  1 0 6 . 3 . 3 1 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 1 0 4 . 1 2 . 3 1 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 d f 0 8 2 b 8 1 - e e e 9 - 4 e 9 c - 8 0 6 7 - c 4 e b 4 2 f 7 e f 0 c 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 7 5 0 0   1 0 5 . 1 2 . 3 1 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 3 9 6 7 6 1 3 . 0 0 0 0 < / N u m e r i c V a l u e >  
         < V a l u e > 3 9 6 7 6 1 3 . 0 0 0 0 < / V a l u e >  
         < C h a r t T y p e > c t F S S u b c l a s s e s < / C h a r t T y p e >  
         < R e f e r e n c e > 2 8 1 0 1 < / R e f e r e n c e >  
         < T B D o c N a m e > �eIQ�b�Of��{h�  1 0 6 . 3 . 3 1 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 1 0 5 . 1 2 . 3 1 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 4 9 f 0 9 e 3 7 - 6 0 c c - 4 b b 5 - 8 9 0 0 - 5 4 7 e 8 1 5 1 6 f 5 d 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 7 5 0 0   1 0 4 . 1 2 . 3 1 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 c t F S S u b c l a s s e s < / C h a r t T y p e >  
         < R e f e r e n c e > 2 8 1 0 1 < / R e f e r e n c e >  
         < T B D o c N a m e > �eIQ�b�Of��{h�  1 0 6 . 3 . 3 1 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 1 0 4 . 1 2 . 3 1 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 c a 9 a 9 d a 6 - d e f 5 - 4 5 e 4 - a 9 3 1 - f 1 3 c d 5 9 7 0 9 a 0 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 8 1 1 0   1 0 5 . 1 2 . 3 1 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 - 5 4 7 7 8 7 7 1 . 0 0 0 0 < / N u m e r i c V a l u e >  
         < V a l u e > - 5 4 7 7 8 7 7 1 . 0 0 0 0 < / V a l u e >  
         < C h a r t T y p e > c t F S S u b c l a s s e s < / C h a r t T y p e >  
         < R e f e r e n c e > 2 8 1 0 1 < / R e f e r e n c e >  
         < T B D o c N a m e > �eIQ�b�Of��{h�  1 0 6 . 3 . 3 1 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 1 0 5 . 1 2 . 3 1 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 e 2 3 5 5 5 e e - 7 a 9 1 - 4 5 2 2 - b a 0 3 - e 2 f 6 8 1 3 3 3 1 5 3 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 8 1 1 0   1 0 4 . 1 2 . 3 1 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 2 6 6 7 6 6 8 . 0 0 0 0 < / N u m e r i c V a l u e >  
         < V a l u e > 2 6 6 7 6 6 8 . 0 0 0 0 < / V a l u e >  
         < C h a r t T y p e > c t F S S u b c l a s s e s < / C h a r t T y p e >  
         < R e f e r e n c e > 2 8 1 0 1 < / R e f e r e n c e >  
         < T B D o c N a m e > �eIQ�b�Of��{h�  1 0 6 . 3 . 3 1 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 1 0 4 . 1 2 . 3 1 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 8 0 4 3 8 6 9 b - f 6 5 d - 4 0 8 b - 9 d 0 7 - a c 2 f 4 6 a 5 a d 5 e 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 8 1 1 0   1 0 5 . 3 . 3 1 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 1 0 3 4 7 5 9 . 0 0 0 0 < / N u m e r i c V a l u e >  
         < V a l u e > 1 0 3 4 7 5 9 . 0 0 0 0 < / V a l u e >  
         < C h a r t T y p e > c t F S S u b c l a s s e s < / C h a r t T y p e >  
         < R e f e r e n c e > 2 8 1 0 1 < / R e f e r e n c e >  
         < T B D o c N a m e > �eIQ�b�Of��{h�  1 0 6 . 3 . 3 1 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 1 0 5 . 3 . 3 1 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 e 3 8 e 3 8 a d - 3 4 2 8 - 4 4 8 7 - 9 8 2 7 - b 1 7 4 3 4 6 e 1 4 d f 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 3 4 1 0 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 8 7 5 9 5 4 . 0 0 0 0 < / N u m e r i c V a l u e >  
         < V a l u e > 8 7 5 9 5 4 . 0 0 0 0 < / V a l u e >  
         < C h a r t T y p e > c t D e t a i l < / C h a r t T y p e >  
         < R e f e r e n c e > 2 8 1 0 1 < / R e f e r e n c e >  
         < T B D o c N a m e > �eIQ�b�Of��{h�  1 0 6 . 3 . 3 1 < / T B D o c N a m e >  
         < T B C h a r t N a m e > D e t a i l 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 6 2 6 7 4 8 4 1 - 6 f c f - 4 5 7 8 - a 9 6 f - a 3 c 4 9 c b 4 d 1 e b 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 3 4 1 0   1 0 5 . 1 2 . 3 1 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 5 2 8 1 5 9 . 0 0 0 0 < / N u m e r i c V a l u e >  
         < V a l u e > 5 2 8 1 5 9 . 0 0 0 0 < / V a l u e >  
         < C h a r t T y p e > c t D e t a i l < / C h a r t T y p e >  
         < R e f e r e n c e > 2 8 1 0 1 < / R e f e r e n c e >  
         < T B D o c N a m e > �eIQ�b�Of��{h�  1 0 6 . 3 . 3 1 < / T B D o c N a m e >  
         < T B C h a r t N a m e > D e t a i l < / T B C h a r t N a m e >  
         < C o l u m n N a m e > P r i o r P e r i o d 1 B a l a n c e < / C o l u m n N a m e >  
         < U s e r F r i e n d l y C o l u m n N a m e > 1 0 5 . 1 2 . 3 1 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 c 6 e 3 d f f 9 - 6 e 8 5 - 4 1 3 0 - 8 9 2 3 - 9 f 2 f d 3 a 9 d c b 8 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 3 4 1 0   1 0 5 . 9 . 3 0 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 - 9 3 6 3 3 9 . 0 0 0 0 < / N u m e r i c V a l u e >  
         < V a l u e > - 9 3 6 3 3 9 . 0 0 0 0 < / V a l u e >  
         < C h a r t T y p e > c t D e t a i l < / C h a r t T y p e >  
         < R e f e r e n c e > 2 8 1 0 1 < / R e f e r e n c e >  
         < T B D o c N a m e > �eIQ�b�Of��{h�  1 0 6 . 3 . 3 1 < / T B D o c N a m e >  
         < T B C h a r t N a m e > D e t a i l < / T B C h a r t N a m e >  
         < C o l u m n N a m e > P r i o r P e r i o d 2 B a l a n c e < / C o l u m n N a m e >  
         < U s e r F r i e n d l y C o l u m n N a m e > 1 0 5 . 9 . 3 0 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 c 4 f 8 9 5 b 9 - b 7 5 7 - 4 b 8 2 - b 7 d 1 - 3 f 4 3 0 f 2 f 8 5 c d 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 3 4 1 0   1 0 5 . 6 . 3 0 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 - 3 1 0 7 0 8 . 0 0 0 0 < / N u m e r i c V a l u e >  
         < V a l u e > - 3 1 0 7 0 8 . 0 0 0 0 < / V a l u e >  
         < C h a r t T y p e > c t D e t a i l < / C h a r t T y p e >  
         < R e f e r e n c e > 2 8 1 0 1 < / R e f e r e n c e >  
         < T B D o c N a m e > �eIQ�b�Of��{h�  1 0 6 . 3 . 3 1 < / T B D o c N a m e >  
         < T B C h a r t N a m e > D e t a i l < / T B C h a r t N a m e >  
         < C o l u m n N a m e > P r i o r P e r i o d 3 B a l a n c e < / C o l u m n N a m e >  
         < U s e r F r i e n d l y C o l u m n N a m e > 1 0 5 . 6 . 3 0 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 5 1 7 f 1 6 a b - 3 8 4 f - 4 d 0 4 - 8 d 2 5 - 0 e 0 8 8 c b c 3 6 2 d 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 3 4 1 0   1 0 5 . 3 . 3 1 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 - 8 4 6 4 . 0 0 0 0 < / N u m e r i c V a l u e >  
         < V a l u e > - 8 4 6 4 . 0 0 0 0 < / V a l u e >  
         < C h a r t T y p e > c t D e t a i l < / C h a r t T y p e >  
         < R e f e r e n c e > 2 8 1 0 1 < / R e f e r e n c e >  
         < T B D o c N a m e > �eIQ�b�Of��{h�  1 0 6 . 3 . 3 1 < / T B D o c N a m e >  
         < T B C h a r t N a m e > D e t a i l < / T B C h a r t N a m e >  
         < C o l u m n N a m e > P r i o r P e r i o d 4 B a l a n c e < / C o l u m n N a m e >  
         < U s e r F r i e n d l y C o l u m n N a m e > 1 0 5 . 3 . 3 1 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 1 4 d e 4 2 8 4 - 9 c 1 1 - 4 2 e 6 - a 5 d 5 - f a 9 b 4 5 7 e 4 0 f 4 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 3 4 1 0   1 0 4 . 1 2 . 3 1 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 2 0 9 5 5 2 . 0 0 0 0 < / N u m e r i c V a l u e >  
         < V a l u e > 2 0 9 5 5 2 . 0 0 0 0 < / V a l u e >  
         < C h a r t T y p e > c t D e t a i l < / C h a r t T y p e >  
         < R e f e r e n c e > 2 8 1 0 1 < / R e f e r e n c e >  
         < T B D o c N a m e > �eIQ�b�Of��{h�  1 0 6 . 3 . 3 1 < / T B D o c N a m e >  
         < T B C h a r t N a m e > D e t a i l < / T B C h a r t N a m e >  
         < C o l u m n N a m e > P r i o r P e r i o d 5 B a l a n c e < / C o l u m n N a m e >  
         < U s e r F r i e n d l y C o l u m n N a m e > 1 0 4 . 1 2 . 3 1 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 5 4 6 b 7 5 0 6 - 1 5 8 3 - 4 5 7 b - a 6 9 9 - 2 d 0 e 0 c a 1 5 0 b b 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 3 4 1 0   1 0 4 . 0 9 . 3 1 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 1 2 2 0 8 7 4 . 0 0 0 0 < / N u m e r i c V a l u e >  
         < V a l u e > 1 2 2 0 8 7 4 . 0 0 0 0 < / V a l u e >  
         < C h a r t T y p e > c t D e t a i l < / C h a r t T y p e >  
         < R e f e r e n c e > 2 8 1 0 1 < / R e f e r e n c e >  
         < T B D o c N a m e > �eIQ�b�Of��{h�  1 0 6 . 3 . 3 1 < / T B D o c N a m e >  
         < T B C h a r t N a m e > D e t a i l < / T B C h a r t N a m e >  
         < C o l u m n N a m e > P r i o r P e r i o d 6 B a l a n c e < / C o l u m n N a m e >  
         < U s e r F r i e n d l y C o l u m n N a m e > 1 0 4 . 0 9 . 3 1 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 2 b c e 8 9 6 0 - a a f d - 4 4 a 5 - 8 f 8 6 - 8 9 7 a c 5 2 f b 5 a c 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 3 4 1 0 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  x s i : n i l = " t r u e " / >  
         < V a l u e > 3 4 1 0 < / V a l u e >  
         < C h a r t T y p e > c t D e t a i l < / C h a r t T y p e >  
         < R e f e r e n c e > 2 8 1 0 1 < / R e f e r e n c e >  
         < T B D o c N a m e > �eIQ�b�Of��{h�  1 0 6 . 3 . 3 1 < / T B D o c N a m e >  
         < T B C h a r t N a m e > D e t a i l < / T B C h a r t N a m e >  
         < C o l u m n N a m e > A c c o u n t N u m b e r < / C o l u m n N a m e >  
         < U s e r F r i e n d l y C o l u m n N a m e > # 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 8 a 1 e 2 c d d - a 9 a c - 4 e 3 1 - 9 a c c - 8 3 6 5 c 8 3 d c 3 c 8 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 3 4 1 0 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  x s i : n i l = " t r u e " / >  
         < V a l u e > ё��FU�TKN*g�[�sd�v< / V a l u e >  
         < C h a r t T y p e > c t D e t a i l < / C h a r t T y p e >  
         < R e f e r e n c e > 2 8 1 0 1 < / R e f e r e n c e >  
         < T B D o c N a m e > �eIQ�b�Of��{h�  1 0 6 . 3 . 3 1 < / T B D o c N a m e >  
         < T B C h a r t N a m e > D e t a i l < / T B C h a r t N a m e >  
         < C o l u m n N a m e > A c c o u n t N a m e < / C o l u m n N a m e >  
         < U s e r F r i e n d l y C o l u m n N a m e > N a m e 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 9 e a e 9 2 1 8 - b 2 9 1 - 4 9 8 c - b 3 9 c - a 0 a 9 1 5 6 1 3 9 8 5 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 3 4 1 0   1 0 4 . 0 6 . 3 0 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 - 1 2 1 6 3 8 . 0 0 0 0 < / N u m e r i c V a l u e >  
         < V a l u e > - 1 2 1 6 3 8 . 0 0 0 0 < / V a l u e >  
         < C h a r t T y p e > c t D e t a i l < / C h a r t T y p e >  
         < R e f e r e n c e > 2 8 1 0 1 < / R e f e r e n c e >  
         < T B D o c N a m e > �eIQ�b�Of��{h�  1 0 6 . 3 . 3 1 < / T B D o c N a m e >  
         < T B C h a r t N a m e > D e t a i l < / T B C h a r t N a m e >  
         < C o l u m n N a m e > P r i o r P e r i o d 7 B a l a n c e < / C o l u m n N a m e >  
         < U s e r F r i e n d l y C o l u m n N a m e > 1 0 4 . 0 6 . 3 0 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 6 d 3 a f 4 8 1 - c c 0 2 - 4 a a 4 - a f 9 3 - a b a a 8 0 3 9 2 7 8 6 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 1 6 7 2 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 6 7 0 4 2 5 0 . 0 0 0 0 < / N u m e r i c V a l u e >  
         < V a l u e > 6 7 0 4 2 5 0 . 0 0 0 0 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 1 6 7 2 < / A c c o u n t N u m b e r >  
         < R o u n d e d > f a l s e < / R o u n d e d >  
     < / T B L i n k >  
     < T B L i n k >  
         < V e r s i o n > 4 < / V e r s i o n >  
         < C o l u m n F i l t e r s / >  
         < D A L i n k I D > 8 8 c 9 f 4 1 b - 5 2 e 5 - 4 a 9 c - 8 5 3 0 - 3 1 f f 8 a 1 3 8 6 9 6 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 1 4 8 0 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 3 0 0 0 0 0 0 . 0 0 0 0 < / N u m e r i c V a l u e >  
         < V a l u e > 3 0 0 0 0 0 0 . 0 0 0 0 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 1 4 8 0 < / A c c o u n t N u m b e r >  
         < R o u n d e d > f a l s e < / R o u n d e d >  
     < / T B L i n k >  
     < T B L i n k >  
         < V e r s i o n > 4 < / V e r s i o n >  
         < C o l u m n F i l t e r s / >  
         < D A L i n k I D > 7 6 6 f f 5 4 7 - f b e 1 - 4 b a 0 - 8 5 d 8 - 1 f 1 0 9 4 7 5 6 e 0 0 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 3 4 1 0   1 0 4 . 0 3 . 3 1 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 8 4 3 7 3 . 0 0 0 0 < / N u m e r i c V a l u e >  
         < V a l u e > 8 4 3 7 3 . 0 0 0 0 < / V a l u e >  
         < C h a r t T y p e > c t D e t a i l < / C h a r t T y p e >  
         < R e f e r e n c e > 2 8 1 0 1 < / R e f e r e n c e >  
         < T B D o c N a m e > �eIQ�b�Of��{h�  1 0 6 . 3 . 3 1 < / T B D o c N a m e >  
         < T B C h a r t N a m e > D e t a i l < / T B C h a r t N a m e >  
         < C o l u m n N a m e > P r i o r P e r i o d 8 B a l a n c e < / C o l u m n N a m e >  
         < U s e r F r i e n d l y C o l u m n N a m e > 1 0 4 . 0 3 . 3 1 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 1 b b d 3 9 f 1 - 7 0 4 0 - 4 e f 2 - 9 6 0 5 - 1 1 3 6 3 c 4 e d 2 b c 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 7 1 0 0 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 1 6 9 7 6 5 5 2 7 8 0 0 0 0 0 0 2 7 3 < / T B C h a r t I D >  
         < C o n s o l i d a t e d C o m p a n y I D   x s i : n i l = " t r u e " / >  
         < T B D o c u m e n t I D > 1 4 7 9 6 3 0 6 1 6 4 0 0 0 0 0 1 2 5 < / T B D o c u m e n t I D >  
         < N u m e r i c V a l u e > - 1 7 9 0 7 1 9 . 0 0 0 0 < / N u m e r i c V a l u e >  
         < V a l u e > - 1 7 9 0 7 1 9 . 0 0 0 0 < / V a l u e >  
         < C h a r t T y p e > c t F S S u b c l a s s e s < / C h a r t T y p e >  
         < R e f e r e n c e > 2 8 1 0 1 < / R e f e r e n c e >  
         < T B D o c N a m e > �eIQ�b�Of��{h�  1 0 6 . 3 . 3 1 < / T B D o c N a m e >  
         < T B C h a r t N a m e > F S   S u b - C l a s s e s 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 8 5 1 a 6 2 4 6 - 3 9 d b - 4 c 9 9 - 8 5 4 f - 3 0 9 0 a 3 6 1 3 6 5 0 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 7 1 0 0   1 0 5 . 3 . 3 1 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 1 6 9 7 6 5 5 2 7 8 0 0 0 0 0 0 2 7 3 < / T B C h a r t I D >  
         < C o n s o l i d a t e d C o m p a n y I D   x s i : n i l = " t r u e " / >  
         < T B D o c u m e n t I D > 1 4 7 9 6 3 0 6 1 6 4 0 0 0 0 0 1 2 5 < / T B D o c u m e n t I D >  
         < N u m e r i c V a l u e > - 2 7 5 3 1 5 0 . 0 0 0 0 < / N u m e r i c V a l u e >  
         < V a l u e > - 2 7 5 3 1 5 0 . 0 0 0 0 < / V a l u e >  
         < C h a r t T y p e > c t F S S u b c l a s s e s < / C h a r t T y p e >  
         < R e f e r e n c e > 2 8 1 0 1 < / R e f e r e n c e >  
         < T B D o c N a m e > �eIQ�b�Of��{h�  1 0 6 . 3 . 3 1 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 1 0 5 . 3 . 3 1 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 7 b e 0 2 e 0 3 - 9 4 c 5 - 4 5 6 2 - b 7 c 4 - a 0 2 3 d 7 1 b 6 5 e e 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 7 1 6 0 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 7 1 6 0 < / A c c o u n t N u m b e r >  
         < R o u n d e d > f a l s e < / R o u n d e d >  
     < / T B L i n k >  
     < T B L i n k >  
         < V e r s i o n > 4 < / V e r s i o n >  
         < C o l u m n F i l t e r s / >  
         < D A L i n k I D > 9 2 6 9 f 7 a 4 - 9 4 0 8 - 4 c 6 d - a 4 1 7 - a d 5 4 c 7 f 2 f 3 e b 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 7 1 6 0   1 0 5 . 3 . 3 1 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 P r i o r P e r i o d 4 B a l a n c e < / C o l u m n N a m e >  
         < U s e r F r i e n d l y C o l u m n N a m e > 1 0 5 . 3 . 3 1 < / U s e r F r i e n d l y C o l u m n N a m e >  
         < A c c o u n t N u m b e r > 7 1 6 0 < / A c c o u n t N u m b e r >  
         < R o u n d e d > f a l s e < / R o u n d e d >  
     < / T B L i n k >  
     < T B L i n k >  
         < V e r s i o n > 4 < / V e r s i o n >  
         < C o l u m n F i l t e r s / >  
         < D A L i n k I D > c 0 5 9 9 2 0 6 - 3 a 9 a - 4 d f 3 - a f 0 c - 3 0 4 1 8 6 7 5 b 7 1 a 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 7 4 8 0 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 7 4 8 0 < / A c c o u n t N u m b e r >  
         < R o u n d e d > f a l s e < / R o u n d e d >  
     < / T B L i n k >  
     < T B L i n k >  
         < V e r s i o n > 4 < / V e r s i o n >  
         < C o l u m n F i l t e r s / >  
         < D A L i n k I D > 6 f 2 a 9 e a 6 - 4 1 c a - 4 2 5 e - b 0 3 6 - b 4 3 2 b 3 a 9 4 6 d 7 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 7 4 8 0   1 0 5 . 3 . 3 1 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 P r i o r P e r i o d 4 B a l a n c e < / C o l u m n N a m e >  
         < U s e r F r i e n d l y C o l u m n N a m e > 1 0 5 . 3 . 3 1 < / U s e r F r i e n d l y C o l u m n N a m e >  
         < A c c o u n t N u m b e r > 7 4 8 0 < / A c c o u n t N u m b e r >  
         < R o u n d e d > f a l s e < / R o u n d e d >  
     < / T B L i n k >  
     < T B L i n k >  
         < V e r s i o n > 4 < / V e r s i o n >  
         < C o l u m n F i l t e r s / >  
         < D A L i n k I D > 9 5 3 a 6 e 7 0 - 0 d 0 a - 4 2 d d - a 0 8 2 - 9 e f 8 7 0 0 d b d 8 4 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 7 1 4 0 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 - 8 9 1 1 0 8 . 0 0 0 0 < / N u m e r i c V a l u e >  
         < V a l u e > - 8 9 1 1 0 8 . 0 0 0 0 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 7 1 4 0 < / A c c o u n t N u m b e r >  
         < R o u n d e d > f a l s e < / R o u n d e d >  
     < / T B L i n k >  
     < T B L i n k >  
         < V e r s i o n > 4 < / V e r s i o n >  
         < C o l u m n F i l t e r s / >  
         < D A L i n k I D > b 4 2 6 9 6 5 3 - 8 5 2 b - 4 c 0 7 - b 0 7 a - 0 a 4 e d 2 2 2 e e c 5 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 7 1 4 0   1 0 5 . 3 . 3 1 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 - 1 2 4 4 6 9 1 . 0 0 0 0 < / N u m e r i c V a l u e >  
         < V a l u e > - 1 2 4 4 6 9 1 . 0 0 0 0 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 P r i o r P e r i o d 4 B a l a n c e < / C o l u m n N a m e >  
         < U s e r F r i e n d l y C o l u m n N a m e > 1 0 5 . 3 . 3 1 < / U s e r F r i e n d l y C o l u m n N a m e >  
         < A c c o u n t N u m b e r > 7 1 4 0 < / A c c o u n t N u m b e r >  
         < R o u n d e d > f a l s e < / R o u n d e d >  
     < / T B L i n k >  
     < T B L i n k >  
         < V e r s i o n > 4 < / V e r s i o n >  
         < C o l u m n F i l t e r s / >  
         < D A L i n k I D > 7 1 a 9 9 c 1 8 - c e 3 3 - 4 e b a - b f d 0 - d 8 8 c e 0 d e d 1 1 2 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 7 5 0 0 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 1 6 9 7 6 5 5 2 7 8 0 0 0 0 0 0 2 7 3 < / T B C h a r t I D >  
         < C o n s o l i d a t e d C o m p a n y I D   x s i : n i l = " t r u e " / >  
         < T B D o c u m e n t I D > 1 4 7 9 6 3 0 6 1 6 4 0 0 0 0 0 1 2 5 < / T B D o c u m e n t I D >  
         < N u m e r i c V a l u e > 2 5 2 0 9 8 4 . 0 0 0 0 < / N u m e r i c V a l u e >  
         < V a l u e > 2 5 2 0 9 8 4 . 0 0 0 0 < / V a l u e >  
         < C h a r t T y p e > c t F S S u b c l a s s e s < / C h a r t T y p e >  
         < R e f e r e n c e > 2 8 1 0 1 < / R e f e r e n c e >  
         < T B D o c N a m e > �eIQ�b�Of��{h�  1 0 6 . 3 . 3 1 < / T B D o c N a m e >  
         < T B C h a r t N a m e > F S   S u b - C l a s s e s 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 d a 9 a c e b e - a b 0 4 - 4 9 f 9 - 9 6 0 d - b e c 7 2 9 3 f b 6 e 5 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 7 5 0 0   1 0 5 . 3 . 3 1 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 1 6 9 7 6 5 5 2 7 8 0 0 0 0 0 0 2 7 3 < / T B C h a r t I D >  
         < C o n s o l i d a t e d C o m p a n y I D   x s i : n i l = " t r u e " / >  
         < T B D o c u m e n t I D > 1 4 7 9 6 3 0 6 1 6 4 0 0 0 0 0 1 2 5 < / T B D o c u m e n t I D >  
         < N u m e r i c V a l u e > 4 2 3 3 8 6 . 0 0 0 0 < / N u m e r i c V a l u e >  
         < V a l u e > 4 2 3 3 8 6 . 0 0 0 0 < / V a l u e >  
         < C h a r t T y p e > c t F S S u b c l a s s e s < / C h a r t T y p e >  
         < R e f e r e n c e > 2 8 1 0 1 < / R e f e r e n c e >  
         < T B D o c N a m e > �eIQ�b�Of��{h�  1 0 6 . 3 . 3 1 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 1 0 5 . 3 . 3 1 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 5 a e 3 0 c f 8 - 8 a 1 d - 4 6 b 4 - 9 e 5 6 - 9 6 1 5 e c 4 3 f 8 b 4 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 7 1 3 0   1 0 5 . 3 . 3 1 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 P r i o r P e r i o d 4 B a l a n c e < / C o l u m n N a m e >  
         < U s e r F r i e n d l y C o l u m n N a m e > 1 0 5 . 3 . 3 1 < / U s e r F r i e n d l y C o l u m n N a m e >  
         < A c c o u n t N u m b e r > 7 1 3 0 < / A c c o u n t N u m b e r >  
         < R o u n d e d > f a l s e < / R o u n d e d >  
     < / T B L i n k >  
     < T B L i n k >  
         < V e r s i o n > 4 < / V e r s i o n >  
         < C o l u m n F i l t e r s / >  
         < D A L i n k I D > a f 3 a 2 6 f e - 4 4 6 4 - 4 e 2 d - a c 4 2 - b c b 8 9 c 0 a 8 7 1 8 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 1 0 6 . 3 . 3 1   7 1 3 0   1 0 6 . 3 . 3 1 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  1 0 6 . 3 . 3 1 < / T B D o c N a m e >  
         < T B C h a r t N a m e > F S   L i n e s < / T B C h a r t N a m e >  
         < C o l u m n N a m e > F i n a l B a l a n c e < / C o l u m n N a m e >  
         < U s e r F r i e n d l y C o l u m n N a m e > 1 0 6 . 3 . 3 1   P e r   A u d i t < / U s e r F r i e n d l y C o l u m n N a m e >  
         < A c c o u n t N u m b e r > 7 1 3 0 < / A c c o u n t N u m b e r >  
         < R o u n d e d > f a l s e < / R o u n d e d >  
     < / T B L i n k >  
 < / A r r a y O f T B L i n k > 
</file>

<file path=customXml/item3.xml>��< ? x m l   v e r s i o n = " 1 . 0 "   e n c o d i n g = " u t f - 1 6 " ? > < A r r a y O f D A L i n k   x m l n s : x s i = " h t t p : / / w w w . w 3 . o r g / 2 0 0 1 / X M L S c h e m a - i n s t a n c e "   x m l n s : x s d = " h t t p : / / w w w . w 3 . o r g / 2 0 0 1 / X M L S c h e m a " / > 
</file>

<file path=customXml/item4.xml><?xml version="1.0" encoding="utf-8"?>
<DAEMSEngagementItemInfo xmlns="http://schemas.microsoft.com/DAEMSEngagementItemInfoXML">
  <EngagementID>5000060183</EngagementID>
  <LogicalEMSServerID>3792125711090171304</LogicalEMSServerID>
  <WorkingPaperID>2427502020200000256</WorkingPaperID>
</DAEMSEngagementItemInfo>
</file>

<file path=customXml/itemProps1.xml><?xml version="1.0" encoding="utf-8"?>
<ds:datastoreItem xmlns:ds="http://schemas.openxmlformats.org/officeDocument/2006/customXml" ds:itemID="{0B001300-3BBB-4304-9318-567D7138F2A2}">
  <ds:schemaRefs>
    <ds:schemaRef ds:uri="http://www.w3.org/2001/XMLSchema"/>
  </ds:schemaRefs>
</ds:datastoreItem>
</file>

<file path=customXml/itemProps2.xml><?xml version="1.0" encoding="utf-8"?>
<ds:datastoreItem xmlns:ds="http://schemas.openxmlformats.org/officeDocument/2006/customXml" ds:itemID="{B15E38F8-7BC6-4F32-AC43-CF4DF35BFC79}">
  <ds:schemaRefs>
    <ds:schemaRef ds:uri="http://www.w3.org/2001/XMLSchema"/>
  </ds:schemaRefs>
</ds:datastoreItem>
</file>

<file path=customXml/itemProps3.xml><?xml version="1.0" encoding="utf-8"?>
<ds:datastoreItem xmlns:ds="http://schemas.openxmlformats.org/officeDocument/2006/customXml" ds:itemID="{3F93B340-91DC-438E-9BBB-0BE7C4E812DC}">
  <ds:schemaRefs>
    <ds:schemaRef ds:uri="http://www.w3.org/2001/XMLSchema"/>
  </ds:schemaRefs>
</ds:datastoreItem>
</file>

<file path=customXml/itemProps4.xml><?xml version="1.0" encoding="utf-8"?>
<ds:datastoreItem xmlns:ds="http://schemas.openxmlformats.org/officeDocument/2006/customXml" ds:itemID="{CA10500A-BDF3-4BE5-A168-89D4DA4E6281}">
  <ds:schemaRefs>
    <ds:schemaRef ds:uri="http://schemas.microsoft.com/DAEMSEngagementItemInfoXM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13</vt:i4>
      </vt:variant>
    </vt:vector>
  </HeadingPairs>
  <TitlesOfParts>
    <vt:vector size="16" baseType="lpstr">
      <vt:lpstr>106Q1資產負債表 -查核 </vt:lpstr>
      <vt:lpstr>106Q1損益表-查核</vt:lpstr>
      <vt:lpstr>3410</vt:lpstr>
      <vt:lpstr>'106Q1資產負債表 -查核 '!_Col01</vt:lpstr>
      <vt:lpstr>'106Q1資產負債表 -查核 '!_Col02</vt:lpstr>
      <vt:lpstr>'106Q1資產負債表 -查核 '!ActDesc</vt:lpstr>
      <vt:lpstr>'106Q1損益表-查核'!ActDesc_1</vt:lpstr>
      <vt:lpstr>'106Q1資產負債表 -查核 '!ActDesc_P2</vt:lpstr>
      <vt:lpstr>'106Q1損益表-查核'!Col01_1</vt:lpstr>
      <vt:lpstr>'106Q1資產負債表 -查核 '!Col01_P2</vt:lpstr>
      <vt:lpstr>'106Q1損益表-查核'!Col02_1</vt:lpstr>
      <vt:lpstr>'106Q1資產負債表 -查核 '!Col02_P2</vt:lpstr>
      <vt:lpstr>'106Q1損益表-查核'!Col03_1</vt:lpstr>
      <vt:lpstr>'106Q1損益表-查核'!Col04_1</vt:lpstr>
      <vt:lpstr>'106Q1損益表-查核'!FiscalPeriod1C</vt:lpstr>
      <vt:lpstr>'106Q1損益表-查核'!FiscalPeriodC</vt:lpstr>
    </vt:vector>
  </TitlesOfParts>
  <Company>skit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林宛慧</cp:lastModifiedBy>
  <cp:lastPrinted>2017-05-26T09:02:06Z</cp:lastPrinted>
  <dcterms:created xsi:type="dcterms:W3CDTF">2013-06-05T07:55:50Z</dcterms:created>
  <dcterms:modified xsi:type="dcterms:W3CDTF">2017-06-01T04:03:29Z</dcterms:modified>
</cp:coreProperties>
</file>